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1080" yWindow="1260" windowWidth="20730" windowHeight="11445" firstSheet="3" activeTab="4"/>
  </bookViews>
  <sheets>
    <sheet name="mapping" sheetId="2" state="hidden" r:id="rId1"/>
    <sheet name="Data" sheetId="1" state="hidden" r:id="rId2"/>
    <sheet name="Sheet6" sheetId="8" state="hidden" r:id="rId3"/>
    <sheet name="Data Sheet" sheetId="3" r:id="rId4"/>
    <sheet name="Report" sheetId="9" r:id="rId5"/>
    <sheet name="Filtered Data by Country" sheetId="10" state="hidden" r:id="rId6"/>
  </sheets>
  <definedNames>
    <definedName name="_xlnm._FilterDatabase" localSheetId="4" hidden="1">Report!$X$117:$X$127</definedName>
    <definedName name="ChartData">CONCATENATE("'Report'!",ADDRESS(3,25),":",ADDRESS(COUNTIF(Report!A1048565:A1048574,"&lt;&gt;"&amp;Report!A2)+3,35))</definedName>
  </definedName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AT117" i="9"/>
  <c r="AS117"/>
  <c r="AR117"/>
  <c r="AQ117"/>
  <c r="AP117"/>
  <c r="AO117"/>
  <c r="AN117"/>
  <c r="AM117"/>
  <c r="AL117"/>
  <c r="Z2"/>
  <c r="Y2"/>
  <c r="AK16" i="10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2"/>
  <c r="A12" i="10"/>
  <c r="A11"/>
  <c r="A10"/>
  <c r="A9"/>
  <c r="A8"/>
  <c r="A7"/>
  <c r="A6"/>
  <c r="A5"/>
  <c r="A4"/>
  <c r="A3"/>
  <c r="I8" i="8"/>
  <c r="I7"/>
  <c r="I6"/>
  <c r="I5"/>
  <c r="I4"/>
  <c r="H4"/>
  <c r="H8"/>
  <c r="H7"/>
  <c r="H6"/>
  <c r="H5"/>
  <c r="C4"/>
  <c r="D4"/>
  <c r="D8"/>
  <c r="D7"/>
  <c r="D6"/>
  <c r="D5"/>
  <c r="C8"/>
  <c r="C7"/>
  <c r="C6"/>
  <c r="C5"/>
  <c r="AK117" i="9"/>
  <c r="AF117"/>
  <c r="AG117"/>
  <c r="AH117"/>
  <c r="A6"/>
  <c r="A13"/>
  <c r="A4"/>
  <c r="A15"/>
  <c r="A8"/>
  <c r="AD117"/>
  <c r="C6"/>
  <c r="C8"/>
  <c r="C13"/>
  <c r="AC117"/>
  <c r="C12"/>
  <c r="A7"/>
  <c r="A12"/>
  <c r="C14"/>
  <c r="Z117"/>
  <c r="AA117"/>
  <c r="AB117"/>
  <c r="C15"/>
  <c r="C7"/>
  <c r="C5"/>
  <c r="A5"/>
  <c r="A11"/>
  <c r="AI117"/>
  <c r="C4"/>
  <c r="C11"/>
  <c r="AE117"/>
  <c r="A14"/>
  <c r="V3" i="10" l="1"/>
  <c r="Y118" i="9"/>
  <c r="X118" s="1"/>
  <c r="AJ118"/>
  <c r="AJ120"/>
  <c r="Y120"/>
  <c r="X120" s="1"/>
  <c r="AJ119"/>
  <c r="Y119"/>
  <c r="X119" s="1"/>
  <c r="Y121"/>
  <c r="X121" s="1"/>
  <c r="AJ121"/>
  <c r="AJ122"/>
  <c r="Y122"/>
  <c r="X122" s="1"/>
  <c r="AJ123"/>
  <c r="Y123"/>
  <c r="X123" s="1"/>
  <c r="AJ124"/>
  <c r="Y124"/>
  <c r="X124" s="1"/>
  <c r="Y125"/>
  <c r="X125" s="1"/>
  <c r="AJ125"/>
  <c r="AJ126"/>
  <c r="Y126"/>
  <c r="X126" s="1"/>
  <c r="AJ127"/>
  <c r="Y127"/>
  <c r="X127" s="1"/>
  <c r="BC12" i="10"/>
  <c r="BF11"/>
  <c r="B10"/>
  <c r="B9"/>
  <c r="BC8"/>
  <c r="BF7"/>
  <c r="B6"/>
  <c r="B5"/>
  <c r="BC4"/>
  <c r="BH3"/>
  <c r="BK12"/>
  <c r="AZ3"/>
  <c r="BH11"/>
  <c r="BL7"/>
  <c r="BK4"/>
  <c r="AC5"/>
  <c r="BD11"/>
  <c r="BJ4"/>
  <c r="BK7"/>
  <c r="BJ9"/>
  <c r="BJ12"/>
  <c r="AX9"/>
  <c r="BL3"/>
  <c r="BH7"/>
  <c r="BK8"/>
  <c r="BL11"/>
  <c r="AV7"/>
  <c r="BK3"/>
  <c r="BJ5"/>
  <c r="BJ8"/>
  <c r="BK11"/>
  <c r="BI10"/>
  <c r="CO9"/>
  <c r="BD3"/>
  <c r="BF9"/>
  <c r="BI3"/>
  <c r="BH4"/>
  <c r="BL4"/>
  <c r="BK5"/>
  <c r="BJ6"/>
  <c r="BI7"/>
  <c r="BH8"/>
  <c r="BL8"/>
  <c r="BK9"/>
  <c r="BJ10"/>
  <c r="BI11"/>
  <c r="BH12"/>
  <c r="BL12"/>
  <c r="BI6"/>
  <c r="BI5"/>
  <c r="BH6"/>
  <c r="BL6"/>
  <c r="BI9"/>
  <c r="BH10"/>
  <c r="BL10"/>
  <c r="BB5"/>
  <c r="AZ11"/>
  <c r="BJ3"/>
  <c r="BI4"/>
  <c r="BH5"/>
  <c r="BL5"/>
  <c r="BK6"/>
  <c r="BJ7"/>
  <c r="BI8"/>
  <c r="BH9"/>
  <c r="BL9"/>
  <c r="BK10"/>
  <c r="BJ11"/>
  <c r="BI12"/>
  <c r="M10"/>
  <c r="AP6"/>
  <c r="AY6"/>
  <c r="CN9"/>
  <c r="AR5"/>
  <c r="BA5"/>
  <c r="BF6"/>
  <c r="AW9"/>
  <c r="BE9"/>
  <c r="BB10"/>
  <c r="L6"/>
  <c r="X6"/>
  <c r="AG9"/>
  <c r="AS10"/>
  <c r="AV3"/>
  <c r="AX5"/>
  <c r="BF5"/>
  <c r="BC6"/>
  <c r="BD7"/>
  <c r="BB9"/>
  <c r="AY10"/>
  <c r="AV11"/>
  <c r="BC10"/>
  <c r="E10"/>
  <c r="S10"/>
  <c r="AX6"/>
  <c r="D6"/>
  <c r="P6"/>
  <c r="AF9"/>
  <c r="AK10"/>
  <c r="AW5"/>
  <c r="BE5"/>
  <c r="BB6"/>
  <c r="AZ7"/>
  <c r="BA9"/>
  <c r="AX10"/>
  <c r="BF10"/>
  <c r="AW12"/>
  <c r="BA12"/>
  <c r="BE12"/>
  <c r="AY3"/>
  <c r="BC3"/>
  <c r="AV4"/>
  <c r="AZ4"/>
  <c r="BD4"/>
  <c r="AY7"/>
  <c r="AY11"/>
  <c r="BC11"/>
  <c r="AV12"/>
  <c r="BD12"/>
  <c r="CO5"/>
  <c r="F5"/>
  <c r="F9"/>
  <c r="Q5"/>
  <c r="R9"/>
  <c r="AF5"/>
  <c r="AE10"/>
  <c r="AM9"/>
  <c r="AW3"/>
  <c r="BA3"/>
  <c r="BE3"/>
  <c r="AX4"/>
  <c r="BB4"/>
  <c r="BF4"/>
  <c r="AY5"/>
  <c r="BC5"/>
  <c r="AV6"/>
  <c r="AZ6"/>
  <c r="BD6"/>
  <c r="AW7"/>
  <c r="BA7"/>
  <c r="BE7"/>
  <c r="AX8"/>
  <c r="BB8"/>
  <c r="BF8"/>
  <c r="AY9"/>
  <c r="BC9"/>
  <c r="AV10"/>
  <c r="AZ10"/>
  <c r="BD10"/>
  <c r="AW11"/>
  <c r="BA11"/>
  <c r="BE11"/>
  <c r="AX12"/>
  <c r="BB12"/>
  <c r="BF12"/>
  <c r="AW4"/>
  <c r="BA4"/>
  <c r="BE4"/>
  <c r="AW8"/>
  <c r="BA8"/>
  <c r="BE8"/>
  <c r="BC7"/>
  <c r="AV8"/>
  <c r="AZ8"/>
  <c r="BD8"/>
  <c r="AZ12"/>
  <c r="CM6"/>
  <c r="K5"/>
  <c r="G9"/>
  <c r="R5"/>
  <c r="U9"/>
  <c r="AD6"/>
  <c r="AQ5"/>
  <c r="AR9"/>
  <c r="AX3"/>
  <c r="BB3"/>
  <c r="BF3"/>
  <c r="AY4"/>
  <c r="AV5"/>
  <c r="AZ5"/>
  <c r="BD5"/>
  <c r="AW6"/>
  <c r="BA6"/>
  <c r="BE6"/>
  <c r="AX7"/>
  <c r="BB7"/>
  <c r="AY8"/>
  <c r="AV9"/>
  <c r="AZ9"/>
  <c r="BD9"/>
  <c r="AW10"/>
  <c r="BA10"/>
  <c r="BE10"/>
  <c r="AX11"/>
  <c r="BB11"/>
  <c r="AY12"/>
  <c r="V11"/>
  <c r="G3"/>
  <c r="I6"/>
  <c r="P10"/>
  <c r="X10"/>
  <c r="AA6"/>
  <c r="AI6"/>
  <c r="CN6"/>
  <c r="CM10"/>
  <c r="G5"/>
  <c r="E6"/>
  <c r="M6"/>
  <c r="J9"/>
  <c r="H10"/>
  <c r="G11"/>
  <c r="U5"/>
  <c r="S6"/>
  <c r="V7"/>
  <c r="V9"/>
  <c r="T10"/>
  <c r="AC3"/>
  <c r="AG5"/>
  <c r="AE6"/>
  <c r="AB9"/>
  <c r="Z10"/>
  <c r="AH10"/>
  <c r="AM5"/>
  <c r="AK6"/>
  <c r="AS6"/>
  <c r="AN9"/>
  <c r="AL10"/>
  <c r="AT10"/>
  <c r="AC7"/>
  <c r="AR3"/>
  <c r="D10"/>
  <c r="L10"/>
  <c r="O6"/>
  <c r="W6"/>
  <c r="AD10"/>
  <c r="AC11"/>
  <c r="AO6"/>
  <c r="AR7"/>
  <c r="AP10"/>
  <c r="CN5"/>
  <c r="CM7"/>
  <c r="CN10"/>
  <c r="J5"/>
  <c r="H6"/>
  <c r="G7"/>
  <c r="K9"/>
  <c r="I10"/>
  <c r="V5"/>
  <c r="T6"/>
  <c r="Q9"/>
  <c r="O10"/>
  <c r="W10"/>
  <c r="AB5"/>
  <c r="Z6"/>
  <c r="AH6"/>
  <c r="AC9"/>
  <c r="AA10"/>
  <c r="AI10"/>
  <c r="AN5"/>
  <c r="AL6"/>
  <c r="AT6"/>
  <c r="AQ9"/>
  <c r="AO10"/>
  <c r="AR11"/>
  <c r="B8"/>
  <c r="AR8"/>
  <c r="AN8"/>
  <c r="AG8"/>
  <c r="AC8"/>
  <c r="V8"/>
  <c r="R8"/>
  <c r="K8"/>
  <c r="G8"/>
  <c r="CN8"/>
  <c r="AQ8"/>
  <c r="AM8"/>
  <c r="AF8"/>
  <c r="AB8"/>
  <c r="U8"/>
  <c r="Q8"/>
  <c r="J8"/>
  <c r="F8"/>
  <c r="CM8"/>
  <c r="AT3"/>
  <c r="AP3"/>
  <c r="AL3"/>
  <c r="AI3"/>
  <c r="AE3"/>
  <c r="AA3"/>
  <c r="X3"/>
  <c r="T3"/>
  <c r="P3"/>
  <c r="M3"/>
  <c r="I3"/>
  <c r="E3"/>
  <c r="CO3"/>
  <c r="AS3"/>
  <c r="AO3"/>
  <c r="AK3"/>
  <c r="AH3"/>
  <c r="AD3"/>
  <c r="Z3"/>
  <c r="W3"/>
  <c r="S3"/>
  <c r="O3"/>
  <c r="L3"/>
  <c r="H3"/>
  <c r="D3"/>
  <c r="CN3"/>
  <c r="B3"/>
  <c r="AT11"/>
  <c r="AP11"/>
  <c r="AL11"/>
  <c r="AI11"/>
  <c r="AE11"/>
  <c r="AA11"/>
  <c r="X11"/>
  <c r="T11"/>
  <c r="P11"/>
  <c r="M11"/>
  <c r="I11"/>
  <c r="E11"/>
  <c r="CO11"/>
  <c r="B11"/>
  <c r="AS11"/>
  <c r="AO11"/>
  <c r="AK11"/>
  <c r="AH11"/>
  <c r="AD11"/>
  <c r="Z11"/>
  <c r="W11"/>
  <c r="S11"/>
  <c r="O11"/>
  <c r="L11"/>
  <c r="H11"/>
  <c r="D11"/>
  <c r="CN11"/>
  <c r="CP8"/>
  <c r="E4"/>
  <c r="M4"/>
  <c r="E8"/>
  <c r="M8"/>
  <c r="T4"/>
  <c r="T12"/>
  <c r="AA12"/>
  <c r="AI12"/>
  <c r="AP8"/>
  <c r="CP3"/>
  <c r="CP11"/>
  <c r="F3"/>
  <c r="D4"/>
  <c r="L4"/>
  <c r="F7"/>
  <c r="F11"/>
  <c r="D12"/>
  <c r="L12"/>
  <c r="U3"/>
  <c r="S4"/>
  <c r="U7"/>
  <c r="S8"/>
  <c r="AB7"/>
  <c r="Z8"/>
  <c r="AH8"/>
  <c r="Z12"/>
  <c r="AQ7"/>
  <c r="AO8"/>
  <c r="AQ11"/>
  <c r="AO12"/>
  <c r="CM3"/>
  <c r="CP4"/>
  <c r="CL8"/>
  <c r="CM11"/>
  <c r="CP12"/>
  <c r="K3"/>
  <c r="I4"/>
  <c r="K7"/>
  <c r="I8"/>
  <c r="K11"/>
  <c r="I12"/>
  <c r="R3"/>
  <c r="P4"/>
  <c r="X4"/>
  <c r="R7"/>
  <c r="P8"/>
  <c r="X8"/>
  <c r="R11"/>
  <c r="P12"/>
  <c r="X12"/>
  <c r="AG3"/>
  <c r="AE4"/>
  <c r="AG7"/>
  <c r="AE8"/>
  <c r="AG11"/>
  <c r="AE12"/>
  <c r="AN3"/>
  <c r="AL4"/>
  <c r="AT4"/>
  <c r="AN7"/>
  <c r="AL8"/>
  <c r="AT8"/>
  <c r="AN11"/>
  <c r="AL12"/>
  <c r="AT12"/>
  <c r="B4"/>
  <c r="AR4"/>
  <c r="AN4"/>
  <c r="AG4"/>
  <c r="AC4"/>
  <c r="V4"/>
  <c r="R4"/>
  <c r="K4"/>
  <c r="G4"/>
  <c r="CN4"/>
  <c r="AQ4"/>
  <c r="AM4"/>
  <c r="AF4"/>
  <c r="AB4"/>
  <c r="U4"/>
  <c r="Q4"/>
  <c r="J4"/>
  <c r="F4"/>
  <c r="CM4"/>
  <c r="B12"/>
  <c r="AR12"/>
  <c r="AN12"/>
  <c r="AG12"/>
  <c r="AC12"/>
  <c r="V12"/>
  <c r="R12"/>
  <c r="K12"/>
  <c r="G12"/>
  <c r="CN12"/>
  <c r="AQ12"/>
  <c r="AM12"/>
  <c r="AF12"/>
  <c r="AB12"/>
  <c r="U12"/>
  <c r="Q12"/>
  <c r="J12"/>
  <c r="F12"/>
  <c r="CM12"/>
  <c r="B7"/>
  <c r="AT7"/>
  <c r="AP7"/>
  <c r="AL7"/>
  <c r="AI7"/>
  <c r="AE7"/>
  <c r="AA7"/>
  <c r="X7"/>
  <c r="T7"/>
  <c r="P7"/>
  <c r="M7"/>
  <c r="I7"/>
  <c r="E7"/>
  <c r="CO7"/>
  <c r="AS7"/>
  <c r="AO7"/>
  <c r="AK7"/>
  <c r="AH7"/>
  <c r="AD7"/>
  <c r="Z7"/>
  <c r="W7"/>
  <c r="S7"/>
  <c r="O7"/>
  <c r="L7"/>
  <c r="H7"/>
  <c r="D7"/>
  <c r="CN7"/>
  <c r="CL4"/>
  <c r="CL12"/>
  <c r="E12"/>
  <c r="M12"/>
  <c r="T8"/>
  <c r="AA4"/>
  <c r="AI4"/>
  <c r="AA8"/>
  <c r="AI8"/>
  <c r="AP4"/>
  <c r="AP12"/>
  <c r="CL7"/>
  <c r="CO8"/>
  <c r="D8"/>
  <c r="L8"/>
  <c r="U11"/>
  <c r="S12"/>
  <c r="AB3"/>
  <c r="Z4"/>
  <c r="AH4"/>
  <c r="AB11"/>
  <c r="AH12"/>
  <c r="AQ3"/>
  <c r="AO4"/>
  <c r="CL3"/>
  <c r="CO4"/>
  <c r="CP7"/>
  <c r="CL11"/>
  <c r="CO12"/>
  <c r="J3"/>
  <c r="H4"/>
  <c r="J7"/>
  <c r="H8"/>
  <c r="J11"/>
  <c r="H12"/>
  <c r="Q3"/>
  <c r="O4"/>
  <c r="W4"/>
  <c r="Q7"/>
  <c r="O8"/>
  <c r="W8"/>
  <c r="Q11"/>
  <c r="O12"/>
  <c r="W12"/>
  <c r="AF3"/>
  <c r="AD4"/>
  <c r="AF7"/>
  <c r="AD8"/>
  <c r="AF11"/>
  <c r="AD12"/>
  <c r="AM3"/>
  <c r="AK4"/>
  <c r="AS4"/>
  <c r="AM7"/>
  <c r="AK8"/>
  <c r="AS8"/>
  <c r="AM11"/>
  <c r="AK12"/>
  <c r="AS12"/>
  <c r="CL5"/>
  <c r="CP5"/>
  <c r="CO6"/>
  <c r="CL9"/>
  <c r="CP9"/>
  <c r="CO10"/>
  <c r="D5"/>
  <c r="H5"/>
  <c r="L5"/>
  <c r="F6"/>
  <c r="J6"/>
  <c r="D9"/>
  <c r="H9"/>
  <c r="L9"/>
  <c r="F10"/>
  <c r="J10"/>
  <c r="O5"/>
  <c r="S5"/>
  <c r="W5"/>
  <c r="Q6"/>
  <c r="U6"/>
  <c r="O9"/>
  <c r="S9"/>
  <c r="W9"/>
  <c r="Q10"/>
  <c r="U10"/>
  <c r="Z5"/>
  <c r="AD5"/>
  <c r="AH5"/>
  <c r="AB6"/>
  <c r="AF6"/>
  <c r="Z9"/>
  <c r="AD9"/>
  <c r="AH9"/>
  <c r="AB10"/>
  <c r="AF10"/>
  <c r="AK5"/>
  <c r="AO5"/>
  <c r="AS5"/>
  <c r="AM6"/>
  <c r="AQ6"/>
  <c r="AK9"/>
  <c r="AO9"/>
  <c r="AS9"/>
  <c r="AM10"/>
  <c r="AQ10"/>
  <c r="CM5"/>
  <c r="CL6"/>
  <c r="CP6"/>
  <c r="CM9"/>
  <c r="CL10"/>
  <c r="CP10"/>
  <c r="E5"/>
  <c r="I5"/>
  <c r="M5"/>
  <c r="G6"/>
  <c r="K6"/>
  <c r="E9"/>
  <c r="I9"/>
  <c r="M9"/>
  <c r="G10"/>
  <c r="K10"/>
  <c r="P5"/>
  <c r="T5"/>
  <c r="X5"/>
  <c r="R6"/>
  <c r="V6"/>
  <c r="P9"/>
  <c r="T9"/>
  <c r="X9"/>
  <c r="R10"/>
  <c r="V10"/>
  <c r="AA5"/>
  <c r="AE5"/>
  <c r="AI5"/>
  <c r="AC6"/>
  <c r="AG6"/>
  <c r="AA9"/>
  <c r="AE9"/>
  <c r="AI9"/>
  <c r="AC10"/>
  <c r="AG10"/>
  <c r="AL5"/>
  <c r="AP5"/>
  <c r="AT5"/>
  <c r="AN6"/>
  <c r="AR6"/>
  <c r="AL9"/>
  <c r="AP9"/>
  <c r="AT9"/>
  <c r="AN10"/>
  <c r="AR10"/>
  <c r="C6" i="2"/>
  <c r="G15" i="1" s="1"/>
  <c r="C7" i="2"/>
  <c r="G162" i="1" s="1"/>
  <c r="C8" i="2"/>
  <c r="G37" i="1" s="1"/>
  <c r="C9" i="2"/>
  <c r="G946" i="1" s="1"/>
  <c r="C10" i="2"/>
  <c r="G46" i="1" s="1"/>
  <c r="C11" i="2"/>
  <c r="G327" i="1" s="1"/>
  <c r="C12" i="2"/>
  <c r="G286" i="1" s="1"/>
  <c r="C13" i="2"/>
  <c r="G315" i="1" s="1"/>
  <c r="C14" i="2"/>
  <c r="C15"/>
  <c r="G395" i="1" s="1"/>
  <c r="C16" i="2"/>
  <c r="G409" i="1" s="1"/>
  <c r="C17" i="2"/>
  <c r="G794" i="1" s="1"/>
  <c r="C18" i="2"/>
  <c r="C19"/>
  <c r="G586" i="1" s="1"/>
  <c r="C20" i="2"/>
  <c r="G730" i="1" s="1"/>
  <c r="C21" i="2"/>
  <c r="G749" i="1" s="1"/>
  <c r="C22" i="2"/>
  <c r="C23"/>
  <c r="G811" i="1" s="1"/>
  <c r="C24" i="2"/>
  <c r="G822" i="1" s="1"/>
  <c r="C26" i="2"/>
  <c r="G1417" i="1" s="1"/>
  <c r="C27" i="2"/>
  <c r="G995" i="1" s="1"/>
  <c r="C28" i="2"/>
  <c r="G1002" i="1" s="1"/>
  <c r="C29" i="2"/>
  <c r="C30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C40"/>
  <c r="G1657" i="1" s="1"/>
  <c r="C41" i="2"/>
  <c r="G1725" i="1" s="1"/>
  <c r="C42" i="2"/>
  <c r="G1863" i="1" s="1"/>
  <c r="C5" i="2"/>
  <c r="G67" i="1" s="1"/>
  <c r="G6"/>
  <c r="G7"/>
  <c r="G8"/>
  <c r="G9"/>
  <c r="G10"/>
  <c r="G11"/>
  <c r="G13"/>
  <c r="G14"/>
  <c r="G17"/>
  <c r="G19"/>
  <c r="G20"/>
  <c r="G21"/>
  <c r="G22"/>
  <c r="G23"/>
  <c r="G25"/>
  <c r="G26"/>
  <c r="G27"/>
  <c r="G29"/>
  <c r="G30"/>
  <c r="G31"/>
  <c r="G32"/>
  <c r="G34"/>
  <c r="G35"/>
  <c r="G36"/>
  <c r="G38"/>
  <c r="G39"/>
  <c r="G40"/>
  <c r="G41"/>
  <c r="G42"/>
  <c r="G43"/>
  <c r="G45"/>
  <c r="G47"/>
  <c r="G48"/>
  <c r="G50"/>
  <c r="G51"/>
  <c r="G52"/>
  <c r="G53"/>
  <c r="G54"/>
  <c r="G57"/>
  <c r="G58"/>
  <c r="G59"/>
  <c r="G62"/>
  <c r="G63"/>
  <c r="G64"/>
  <c r="G66"/>
  <c r="G68"/>
  <c r="G71"/>
  <c r="G72"/>
  <c r="G73"/>
  <c r="G74"/>
  <c r="G75"/>
  <c r="G77"/>
  <c r="G79"/>
  <c r="G80"/>
  <c r="G82"/>
  <c r="G83"/>
  <c r="G84"/>
  <c r="G86"/>
  <c r="G87"/>
  <c r="G89"/>
  <c r="G90"/>
  <c r="G91"/>
  <c r="G92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4"/>
  <c r="G125"/>
  <c r="G127"/>
  <c r="G128"/>
  <c r="G129"/>
  <c r="G130"/>
  <c r="G131"/>
  <c r="G132"/>
  <c r="G134"/>
  <c r="G135"/>
  <c r="G137"/>
  <c r="G140"/>
  <c r="G141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3"/>
  <c r="G164"/>
  <c r="G165"/>
  <c r="G166"/>
  <c r="G168"/>
  <c r="G169"/>
  <c r="G170"/>
  <c r="G171"/>
  <c r="G173"/>
  <c r="G175"/>
  <c r="G176"/>
  <c r="G178"/>
  <c r="G179"/>
  <c r="G182"/>
  <c r="G183"/>
  <c r="G184"/>
  <c r="G185"/>
  <c r="G186"/>
  <c r="G187"/>
  <c r="G188"/>
  <c r="G189"/>
  <c r="G190"/>
  <c r="G191"/>
  <c r="G193"/>
  <c r="G194"/>
  <c r="G195"/>
  <c r="G196"/>
  <c r="G197"/>
  <c r="G199"/>
  <c r="G200"/>
  <c r="G202"/>
  <c r="G203"/>
  <c r="G204"/>
  <c r="G208"/>
  <c r="G209"/>
  <c r="G210"/>
  <c r="G211"/>
  <c r="G212"/>
  <c r="G213"/>
  <c r="G214"/>
  <c r="G215"/>
  <c r="G216"/>
  <c r="G217"/>
  <c r="G218"/>
  <c r="G219"/>
  <c r="G221"/>
  <c r="G222"/>
  <c r="G223"/>
  <c r="G225"/>
  <c r="G226"/>
  <c r="G227"/>
  <c r="G230"/>
  <c r="G231"/>
  <c r="G232"/>
  <c r="G233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6"/>
  <c r="G258"/>
  <c r="G262"/>
  <c r="G263"/>
  <c r="G264"/>
  <c r="G265"/>
  <c r="G267"/>
  <c r="G268"/>
  <c r="G269"/>
  <c r="G270"/>
  <c r="G271"/>
  <c r="G272"/>
  <c r="G273"/>
  <c r="G274"/>
  <c r="G276"/>
  <c r="G277"/>
  <c r="G278"/>
  <c r="G279"/>
  <c r="G280"/>
  <c r="G281"/>
  <c r="G282"/>
  <c r="G283"/>
  <c r="G284"/>
  <c r="G287"/>
  <c r="G288"/>
  <c r="G289"/>
  <c r="G291"/>
  <c r="G292"/>
  <c r="G294"/>
  <c r="G295"/>
  <c r="G297"/>
  <c r="G298"/>
  <c r="G299"/>
  <c r="G300"/>
  <c r="G301"/>
  <c r="G302"/>
  <c r="G303"/>
  <c r="G305"/>
  <c r="G306"/>
  <c r="G307"/>
  <c r="G309"/>
  <c r="G310"/>
  <c r="G311"/>
  <c r="G313"/>
  <c r="G314"/>
  <c r="G316"/>
  <c r="G317"/>
  <c r="G318"/>
  <c r="G319"/>
  <c r="G321"/>
  <c r="G322"/>
  <c r="G323"/>
  <c r="G325"/>
  <c r="G326"/>
  <c r="G328"/>
  <c r="G329"/>
  <c r="G330"/>
  <c r="G331"/>
  <c r="G332"/>
  <c r="G333"/>
  <c r="G334"/>
  <c r="G336"/>
  <c r="G337"/>
  <c r="G338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4"/>
  <c r="G365"/>
  <c r="G366"/>
  <c r="G367"/>
  <c r="G368"/>
  <c r="G369"/>
  <c r="G370"/>
  <c r="G371"/>
  <c r="G372"/>
  <c r="G373"/>
  <c r="G375"/>
  <c r="G376"/>
  <c r="G378"/>
  <c r="G380"/>
  <c r="G381"/>
  <c r="G382"/>
  <c r="G385"/>
  <c r="G386"/>
  <c r="G387"/>
  <c r="G388"/>
  <c r="G389"/>
  <c r="G391"/>
  <c r="G392"/>
  <c r="G393"/>
  <c r="G394"/>
  <c r="G396"/>
  <c r="G397"/>
  <c r="G398"/>
  <c r="G399"/>
  <c r="G400"/>
  <c r="G401"/>
  <c r="G402"/>
  <c r="G405"/>
  <c r="G406"/>
  <c r="G407"/>
  <c r="G408"/>
  <c r="G410"/>
  <c r="G411"/>
  <c r="G412"/>
  <c r="G413"/>
  <c r="G414"/>
  <c r="G415"/>
  <c r="G418"/>
  <c r="G419"/>
  <c r="G420"/>
  <c r="G421"/>
  <c r="G422"/>
  <c r="G423"/>
  <c r="G425"/>
  <c r="G426"/>
  <c r="G427"/>
  <c r="G428"/>
  <c r="G429"/>
  <c r="G431"/>
  <c r="G432"/>
  <c r="G433"/>
  <c r="G434"/>
  <c r="G435"/>
  <c r="G436"/>
  <c r="G437"/>
  <c r="G441"/>
  <c r="G443"/>
  <c r="G444"/>
  <c r="G445"/>
  <c r="G446"/>
  <c r="G448"/>
  <c r="G450"/>
  <c r="G452"/>
  <c r="G453"/>
  <c r="G455"/>
  <c r="G457"/>
  <c r="G458"/>
  <c r="G459"/>
  <c r="G460"/>
  <c r="G462"/>
  <c r="G463"/>
  <c r="G464"/>
  <c r="G465"/>
  <c r="G467"/>
  <c r="G468"/>
  <c r="G469"/>
  <c r="G471"/>
  <c r="G472"/>
  <c r="G473"/>
  <c r="G474"/>
  <c r="G475"/>
  <c r="G476"/>
  <c r="G477"/>
  <c r="G478"/>
  <c r="G479"/>
  <c r="G482"/>
  <c r="G483"/>
  <c r="G484"/>
  <c r="G485"/>
  <c r="G486"/>
  <c r="G487"/>
  <c r="G490"/>
  <c r="G491"/>
  <c r="G493"/>
  <c r="G496"/>
  <c r="G497"/>
  <c r="G499"/>
  <c r="G500"/>
  <c r="G501"/>
  <c r="G502"/>
  <c r="G504"/>
  <c r="G506"/>
  <c r="G507"/>
  <c r="G509"/>
  <c r="G510"/>
  <c r="G511"/>
  <c r="G512"/>
  <c r="G513"/>
  <c r="G514"/>
  <c r="G515"/>
  <c r="G516"/>
  <c r="G517"/>
  <c r="G518"/>
  <c r="G519"/>
  <c r="G520"/>
  <c r="G522"/>
  <c r="G523"/>
  <c r="G525"/>
  <c r="G526"/>
  <c r="G527"/>
  <c r="G528"/>
  <c r="G530"/>
  <c r="G531"/>
  <c r="G532"/>
  <c r="G534"/>
  <c r="G535"/>
  <c r="G536"/>
  <c r="G538"/>
  <c r="G539"/>
  <c r="G540"/>
  <c r="G541"/>
  <c r="G542"/>
  <c r="G543"/>
  <c r="G544"/>
  <c r="G545"/>
  <c r="G546"/>
  <c r="G547"/>
  <c r="G548"/>
  <c r="G551"/>
  <c r="G552"/>
  <c r="G553"/>
  <c r="G554"/>
  <c r="G555"/>
  <c r="G556"/>
  <c r="G557"/>
  <c r="G558"/>
  <c r="G559"/>
  <c r="G560"/>
  <c r="G561"/>
  <c r="G562"/>
  <c r="G564"/>
  <c r="G565"/>
  <c r="G566"/>
  <c r="G569"/>
  <c r="G570"/>
  <c r="G572"/>
  <c r="G573"/>
  <c r="G575"/>
  <c r="G576"/>
  <c r="G577"/>
  <c r="G579"/>
  <c r="G580"/>
  <c r="G582"/>
  <c r="G583"/>
  <c r="G584"/>
  <c r="G585"/>
  <c r="G587"/>
  <c r="G588"/>
  <c r="G589"/>
  <c r="G590"/>
  <c r="G592"/>
  <c r="G593"/>
  <c r="G594"/>
  <c r="G595"/>
  <c r="G597"/>
  <c r="G598"/>
  <c r="G599"/>
  <c r="G600"/>
  <c r="G603"/>
  <c r="G605"/>
  <c r="G606"/>
  <c r="G609"/>
  <c r="G610"/>
  <c r="G611"/>
  <c r="G613"/>
  <c r="G615"/>
  <c r="G616"/>
  <c r="G618"/>
  <c r="G619"/>
  <c r="G620"/>
  <c r="G622"/>
  <c r="G623"/>
  <c r="G625"/>
  <c r="G628"/>
  <c r="G633"/>
  <c r="G634"/>
  <c r="G637"/>
  <c r="G638"/>
  <c r="G639"/>
  <c r="G644"/>
  <c r="G645"/>
  <c r="G647"/>
  <c r="G648"/>
  <c r="G649"/>
  <c r="G652"/>
  <c r="G653"/>
  <c r="G657"/>
  <c r="G660"/>
  <c r="G661"/>
  <c r="G662"/>
  <c r="G663"/>
  <c r="G664"/>
  <c r="G665"/>
  <c r="G667"/>
  <c r="G672"/>
  <c r="G673"/>
  <c r="G674"/>
  <c r="G676"/>
  <c r="G678"/>
  <c r="G679"/>
  <c r="G680"/>
  <c r="G683"/>
  <c r="G685"/>
  <c r="G692"/>
  <c r="G694"/>
  <c r="G696"/>
  <c r="G697"/>
  <c r="G698"/>
  <c r="G704"/>
  <c r="G705"/>
  <c r="G708"/>
  <c r="G711"/>
  <c r="G712"/>
  <c r="G713"/>
  <c r="G715"/>
  <c r="G717"/>
  <c r="G720"/>
  <c r="G721"/>
  <c r="G722"/>
  <c r="G724"/>
  <c r="G726"/>
  <c r="G727"/>
  <c r="G728"/>
  <c r="G732"/>
  <c r="G733"/>
  <c r="G734"/>
  <c r="G735"/>
  <c r="G738"/>
  <c r="G739"/>
  <c r="G740"/>
  <c r="G742"/>
  <c r="G743"/>
  <c r="G746"/>
  <c r="G747"/>
  <c r="G750"/>
  <c r="G752"/>
  <c r="G753"/>
  <c r="G754"/>
  <c r="G755"/>
  <c r="G757"/>
  <c r="G758"/>
  <c r="G762"/>
  <c r="G764"/>
  <c r="G766"/>
  <c r="G767"/>
  <c r="G768"/>
  <c r="G773"/>
  <c r="G774"/>
  <c r="G776"/>
  <c r="G779"/>
  <c r="G780"/>
  <c r="G781"/>
  <c r="G783"/>
  <c r="G785"/>
  <c r="G787"/>
  <c r="G790"/>
  <c r="G791"/>
  <c r="G792"/>
  <c r="G793"/>
  <c r="G796"/>
  <c r="G798"/>
  <c r="G800"/>
  <c r="G801"/>
  <c r="G802"/>
  <c r="G805"/>
  <c r="G810"/>
  <c r="G813"/>
  <c r="G814"/>
  <c r="G815"/>
  <c r="G816"/>
  <c r="G817"/>
  <c r="G818"/>
  <c r="G819"/>
  <c r="G820"/>
  <c r="G821"/>
  <c r="G823"/>
  <c r="G827"/>
  <c r="G829"/>
  <c r="G830"/>
  <c r="G831"/>
  <c r="G835"/>
  <c r="G837"/>
  <c r="G840"/>
  <c r="G841"/>
  <c r="G843"/>
  <c r="G844"/>
  <c r="G845"/>
  <c r="G846"/>
  <c r="G847"/>
  <c r="G849"/>
  <c r="G850"/>
  <c r="G851"/>
  <c r="G853"/>
  <c r="G854"/>
  <c r="G855"/>
  <c r="G856"/>
  <c r="G857"/>
  <c r="G858"/>
  <c r="G859"/>
  <c r="G860"/>
  <c r="G861"/>
  <c r="G862"/>
  <c r="G863"/>
  <c r="G864"/>
  <c r="G865"/>
  <c r="G867"/>
  <c r="G869"/>
  <c r="G870"/>
  <c r="G871"/>
  <c r="G873"/>
  <c r="G874"/>
  <c r="G875"/>
  <c r="G877"/>
  <c r="G879"/>
  <c r="G880"/>
  <c r="G887"/>
  <c r="G889"/>
  <c r="G891"/>
  <c r="G892"/>
  <c r="G894"/>
  <c r="G896"/>
  <c r="G900"/>
  <c r="G902"/>
  <c r="G903"/>
  <c r="G907"/>
  <c r="G912"/>
  <c r="G914"/>
  <c r="G915"/>
  <c r="G916"/>
  <c r="G918"/>
  <c r="G919"/>
  <c r="G920"/>
  <c r="G921"/>
  <c r="G923"/>
  <c r="G924"/>
  <c r="G925"/>
  <c r="G926"/>
  <c r="G927"/>
  <c r="G928"/>
  <c r="G929"/>
  <c r="G933"/>
  <c r="G934"/>
  <c r="G935"/>
  <c r="G936"/>
  <c r="G937"/>
  <c r="G938"/>
  <c r="G939"/>
  <c r="G941"/>
  <c r="G942"/>
  <c r="G943"/>
  <c r="G944"/>
  <c r="G945"/>
  <c r="G949"/>
  <c r="G952"/>
  <c r="G954"/>
  <c r="G955"/>
  <c r="G957"/>
  <c r="G963"/>
  <c r="G966"/>
  <c r="G969"/>
  <c r="G972"/>
  <c r="G973"/>
  <c r="G977"/>
  <c r="G978"/>
  <c r="G979"/>
  <c r="G983"/>
  <c r="G987"/>
  <c r="G991"/>
  <c r="G992"/>
  <c r="G996"/>
  <c r="G997"/>
  <c r="G999"/>
  <c r="G1000"/>
  <c r="G1001"/>
  <c r="G1004"/>
  <c r="G1005"/>
  <c r="G1006"/>
  <c r="G1008"/>
  <c r="G1010"/>
  <c r="G1013"/>
  <c r="G1014"/>
  <c r="G1015"/>
  <c r="G1017"/>
  <c r="G1018"/>
  <c r="G1019"/>
  <c r="G1020"/>
  <c r="G1023"/>
  <c r="G1025"/>
  <c r="G1028"/>
  <c r="G1030"/>
  <c r="G1031"/>
  <c r="G1032"/>
  <c r="G1033"/>
  <c r="G1035"/>
  <c r="G1037"/>
  <c r="G1038"/>
  <c r="G1041"/>
  <c r="G1042"/>
  <c r="G1043"/>
  <c r="G1044"/>
  <c r="G1045"/>
  <c r="G1047"/>
  <c r="G1049"/>
  <c r="G1050"/>
  <c r="G1051"/>
  <c r="G1052"/>
  <c r="G1053"/>
  <c r="G1056"/>
  <c r="G1059"/>
  <c r="G1062"/>
  <c r="G1067"/>
  <c r="G1070"/>
  <c r="G1072"/>
  <c r="G1073"/>
  <c r="G1075"/>
  <c r="G1076"/>
  <c r="G1078"/>
  <c r="G1079"/>
  <c r="G1084"/>
  <c r="G1085"/>
  <c r="G1086"/>
  <c r="G1087"/>
  <c r="G1096"/>
  <c r="G1097"/>
  <c r="G1099"/>
  <c r="G1101"/>
  <c r="G1104"/>
  <c r="G1106"/>
  <c r="G1107"/>
  <c r="G1109"/>
  <c r="G1112"/>
  <c r="G1115"/>
  <c r="G1116"/>
  <c r="G1117"/>
  <c r="G1118"/>
  <c r="G1121"/>
  <c r="G1122"/>
  <c r="G1123"/>
  <c r="G1125"/>
  <c r="G1127"/>
  <c r="G1128"/>
  <c r="G1129"/>
  <c r="G1130"/>
  <c r="G1131"/>
  <c r="G1132"/>
  <c r="G1133"/>
  <c r="G1137"/>
  <c r="G1138"/>
  <c r="G1139"/>
  <c r="G1140"/>
  <c r="G1141"/>
  <c r="G1142"/>
  <c r="G1144"/>
  <c r="G1145"/>
  <c r="G1146"/>
  <c r="G1147"/>
  <c r="G1149"/>
  <c r="G1151"/>
  <c r="G1154"/>
  <c r="G1157"/>
  <c r="G1160"/>
  <c r="G1162"/>
  <c r="G1163"/>
  <c r="G1164"/>
  <c r="G1165"/>
  <c r="G1167"/>
  <c r="G1168"/>
  <c r="G1170"/>
  <c r="G1171"/>
  <c r="G1172"/>
  <c r="G1174"/>
  <c r="G1175"/>
  <c r="G1176"/>
  <c r="G1177"/>
  <c r="G1178"/>
  <c r="G1181"/>
  <c r="G1185"/>
  <c r="G1186"/>
  <c r="G1188"/>
  <c r="G1189"/>
  <c r="G1190"/>
  <c r="G1192"/>
  <c r="G1194"/>
  <c r="G1195"/>
  <c r="G1196"/>
  <c r="G1197"/>
  <c r="G1198"/>
  <c r="G1199"/>
  <c r="G1200"/>
  <c r="G1203"/>
  <c r="G1204"/>
  <c r="G1205"/>
  <c r="G1206"/>
  <c r="G1208"/>
  <c r="G1212"/>
  <c r="G1213"/>
  <c r="G1215"/>
  <c r="G1216"/>
  <c r="G1219"/>
  <c r="G1221"/>
  <c r="G1225"/>
  <c r="G1226"/>
  <c r="G1227"/>
  <c r="G1230"/>
  <c r="G1231"/>
  <c r="G1233"/>
  <c r="G1235"/>
  <c r="G1236"/>
  <c r="G1239"/>
  <c r="G1242"/>
  <c r="G1243"/>
  <c r="G1244"/>
  <c r="G1246"/>
  <c r="G1247"/>
  <c r="G1248"/>
  <c r="G1250"/>
  <c r="G1251"/>
  <c r="G1252"/>
  <c r="G1255"/>
  <c r="G1257"/>
  <c r="G1258"/>
  <c r="G1260"/>
  <c r="G1261"/>
  <c r="G1262"/>
  <c r="G1263"/>
  <c r="G1264"/>
  <c r="G1266"/>
  <c r="G1267"/>
  <c r="G1268"/>
  <c r="G1269"/>
  <c r="G1270"/>
  <c r="G1271"/>
  <c r="G1272"/>
  <c r="G1273"/>
  <c r="G1275"/>
  <c r="G1276"/>
  <c r="G1278"/>
  <c r="G1283"/>
  <c r="G1285"/>
  <c r="G1288"/>
  <c r="G1289"/>
  <c r="G1290"/>
  <c r="G1293"/>
  <c r="G1294"/>
  <c r="G1295"/>
  <c r="G1297"/>
  <c r="G1298"/>
  <c r="G1299"/>
  <c r="G1300"/>
  <c r="G1303"/>
  <c r="G1304"/>
  <c r="G1305"/>
  <c r="G1307"/>
  <c r="G1308"/>
  <c r="G1309"/>
  <c r="G1311"/>
  <c r="G1315"/>
  <c r="G1316"/>
  <c r="G1317"/>
  <c r="G1318"/>
  <c r="G1319"/>
  <c r="G1322"/>
  <c r="G1323"/>
  <c r="G1324"/>
  <c r="G1325"/>
  <c r="G1327"/>
  <c r="G1329"/>
  <c r="G1330"/>
  <c r="G1331"/>
  <c r="G1333"/>
  <c r="G1336"/>
  <c r="G1337"/>
  <c r="G1339"/>
  <c r="G1341"/>
  <c r="G1342"/>
  <c r="G1343"/>
  <c r="G1345"/>
  <c r="G1346"/>
  <c r="G1347"/>
  <c r="G1348"/>
  <c r="G1349"/>
  <c r="G1350"/>
  <c r="G1351"/>
  <c r="G1352"/>
  <c r="G1353"/>
  <c r="G1354"/>
  <c r="G1355"/>
  <c r="G1356"/>
  <c r="G1357"/>
  <c r="G1358"/>
  <c r="G1359"/>
  <c r="G1361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9"/>
  <c r="G1410"/>
  <c r="G1411"/>
  <c r="G1414"/>
  <c r="G1415"/>
  <c r="G1416"/>
  <c r="G1418"/>
  <c r="G1420"/>
  <c r="G1424"/>
  <c r="G1426"/>
  <c r="G1428"/>
  <c r="G1429"/>
  <c r="G1430"/>
  <c r="G1432"/>
  <c r="G1434"/>
  <c r="G1438"/>
  <c r="G1442"/>
  <c r="G1444"/>
  <c r="G1450"/>
  <c r="G1451"/>
  <c r="G1452"/>
  <c r="G1453"/>
  <c r="G1454"/>
  <c r="G1455"/>
  <c r="G1456"/>
  <c r="G1457"/>
  <c r="G1458"/>
  <c r="G1459"/>
  <c r="G1461"/>
  <c r="G1464"/>
  <c r="G1465"/>
  <c r="G1466"/>
  <c r="G1467"/>
  <c r="G1468"/>
  <c r="G1470"/>
  <c r="G1471"/>
  <c r="G1472"/>
  <c r="G1473"/>
  <c r="G1474"/>
  <c r="G1475"/>
  <c r="G1476"/>
  <c r="G1477"/>
  <c r="G1478"/>
  <c r="G1479"/>
  <c r="G1480"/>
  <c r="G1481"/>
  <c r="G1482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2"/>
  <c r="G1503"/>
  <c r="G1504"/>
  <c r="G1507"/>
  <c r="G1510"/>
  <c r="G1512"/>
  <c r="G1513"/>
  <c r="G1514"/>
  <c r="G1515"/>
  <c r="G1516"/>
  <c r="G1517"/>
  <c r="G1521"/>
  <c r="G1522"/>
  <c r="G1523"/>
  <c r="G1524"/>
  <c r="G1525"/>
  <c r="G1526"/>
  <c r="G1527"/>
  <c r="G1528"/>
  <c r="G1529"/>
  <c r="G1531"/>
  <c r="G1532"/>
  <c r="G1534"/>
  <c r="G1535"/>
  <c r="G1536"/>
  <c r="G1537"/>
  <c r="G1538"/>
  <c r="G1540"/>
  <c r="G1541"/>
  <c r="G1542"/>
  <c r="G1543"/>
  <c r="G1545"/>
  <c r="G1546"/>
  <c r="G1548"/>
  <c r="G1549"/>
  <c r="G1550"/>
  <c r="G1556"/>
  <c r="G1558"/>
  <c r="G1560"/>
  <c r="G1561"/>
  <c r="G1563"/>
  <c r="G1565"/>
  <c r="G1567"/>
  <c r="G1568"/>
  <c r="G1569"/>
  <c r="G1570"/>
  <c r="G1571"/>
  <c r="G1572"/>
  <c r="G1574"/>
  <c r="G1575"/>
  <c r="G1576"/>
  <c r="G1577"/>
  <c r="G1579"/>
  <c r="G1580"/>
  <c r="G1582"/>
  <c r="G1583"/>
  <c r="G1584"/>
  <c r="G1585"/>
  <c r="G1586"/>
  <c r="G1587"/>
  <c r="G1588"/>
  <c r="G1589"/>
  <c r="G1590"/>
  <c r="G1591"/>
  <c r="G1592"/>
  <c r="G1595"/>
  <c r="G1596"/>
  <c r="G1597"/>
  <c r="G1598"/>
  <c r="G1600"/>
  <c r="G1602"/>
  <c r="G1604"/>
  <c r="G1605"/>
  <c r="G1607"/>
  <c r="G1608"/>
  <c r="G1609"/>
  <c r="G1610"/>
  <c r="G1611"/>
  <c r="G1613"/>
  <c r="G1615"/>
  <c r="G1617"/>
  <c r="G1618"/>
  <c r="G1619"/>
  <c r="G1620"/>
  <c r="G1621"/>
  <c r="G1622"/>
  <c r="G1623"/>
  <c r="G1626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7"/>
  <c r="G1648"/>
  <c r="G1649"/>
  <c r="G1651"/>
  <c r="G1652"/>
  <c r="G1653"/>
  <c r="G1655"/>
  <c r="G1656"/>
  <c r="G1658"/>
  <c r="G1660"/>
  <c r="G1661"/>
  <c r="G1662"/>
  <c r="G1663"/>
  <c r="G1665"/>
  <c r="G1666"/>
  <c r="G1667"/>
  <c r="G1668"/>
  <c r="G1669"/>
  <c r="G1670"/>
  <c r="G1671"/>
  <c r="G1672"/>
  <c r="G1673"/>
  <c r="G1674"/>
  <c r="G1675"/>
  <c r="G1677"/>
  <c r="G1679"/>
  <c r="G1680"/>
  <c r="G1681"/>
  <c r="G1682"/>
  <c r="G1683"/>
  <c r="G1684"/>
  <c r="G1685"/>
  <c r="G1688"/>
  <c r="G1689"/>
  <c r="G1691"/>
  <c r="G1692"/>
  <c r="G1693"/>
  <c r="G1695"/>
  <c r="G1696"/>
  <c r="G1697"/>
  <c r="G1701"/>
  <c r="G1702"/>
  <c r="G1703"/>
  <c r="G1704"/>
  <c r="G1705"/>
  <c r="G1706"/>
  <c r="G1707"/>
  <c r="G1708"/>
  <c r="G1709"/>
  <c r="G1710"/>
  <c r="G1711"/>
  <c r="G1712"/>
  <c r="G1714"/>
  <c r="G1715"/>
  <c r="G1716"/>
  <c r="G1718"/>
  <c r="G1719"/>
  <c r="G1720"/>
  <c r="G1722"/>
  <c r="G1723"/>
  <c r="G1724"/>
  <c r="G1726"/>
  <c r="G1727"/>
  <c r="G1728"/>
  <c r="G1729"/>
  <c r="G1730"/>
  <c r="G1731"/>
  <c r="G1732"/>
  <c r="G1733"/>
  <c r="G1735"/>
  <c r="G1736"/>
  <c r="G1737"/>
  <c r="G1739"/>
  <c r="G1741"/>
  <c r="G1742"/>
  <c r="G1743"/>
  <c r="G1746"/>
  <c r="G1748"/>
  <c r="G1749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3"/>
  <c r="G1776"/>
  <c r="G1778"/>
  <c r="G1779"/>
  <c r="G1780"/>
  <c r="G1781"/>
  <c r="G1782"/>
  <c r="G1783"/>
  <c r="G1784"/>
  <c r="G1785"/>
  <c r="G1786"/>
  <c r="G1787"/>
  <c r="G1788"/>
  <c r="G1789"/>
  <c r="G1790"/>
  <c r="G1791"/>
  <c r="G1792"/>
  <c r="G1794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1"/>
  <c r="G1823"/>
  <c r="G1824"/>
  <c r="G1825"/>
  <c r="G1826"/>
  <c r="G1827"/>
  <c r="G1828"/>
  <c r="G1829"/>
  <c r="G1830"/>
  <c r="G1831"/>
  <c r="G1832"/>
  <c r="G1833"/>
  <c r="G1834"/>
  <c r="G1835"/>
  <c r="G1837"/>
  <c r="G1839"/>
  <c r="G1842"/>
  <c r="G1843"/>
  <c r="G1844"/>
  <c r="G1845"/>
  <c r="G1846"/>
  <c r="G1848"/>
  <c r="G1850"/>
  <c r="G1851"/>
  <c r="G1853"/>
  <c r="G1855"/>
  <c r="G1856"/>
  <c r="G1857"/>
  <c r="G1858"/>
  <c r="G1859"/>
  <c r="G1861"/>
  <c r="G1866"/>
  <c r="G1867"/>
  <c r="G1868"/>
  <c r="G1869"/>
  <c r="G1870"/>
  <c r="G1871"/>
  <c r="G1872"/>
  <c r="G1873"/>
  <c r="G1874"/>
  <c r="G1875"/>
  <c r="G1876"/>
  <c r="G1877"/>
  <c r="G1878"/>
  <c r="G1879"/>
  <c r="G1880"/>
  <c r="G1882"/>
  <c r="G1883"/>
  <c r="G1884"/>
  <c r="G1885"/>
  <c r="G1886"/>
  <c r="G1887"/>
  <c r="G1888"/>
  <c r="AA118" i="9"/>
  <c r="AQ118"/>
  <c r="AG118"/>
  <c r="Z118"/>
  <c r="AH118"/>
  <c r="AN120"/>
  <c r="AI120"/>
  <c r="AM120"/>
  <c r="AB120"/>
  <c r="AQ120"/>
  <c r="AH119"/>
  <c r="AS119"/>
  <c r="AN121"/>
  <c r="AC122"/>
  <c r="AO123"/>
  <c r="AD124"/>
  <c r="AG124"/>
  <c r="AA125"/>
  <c r="AM126"/>
  <c r="AA127"/>
  <c r="AB119"/>
  <c r="AF122"/>
  <c r="AP123"/>
  <c r="AH125"/>
  <c r="AF126"/>
  <c r="AD119"/>
  <c r="AK122"/>
  <c r="AT123"/>
  <c r="AP125"/>
  <c r="AN126"/>
  <c r="AO119"/>
  <c r="AS121"/>
  <c r="AG121"/>
  <c r="AE122"/>
  <c r="AQ123"/>
  <c r="AM124"/>
  <c r="AI125"/>
  <c r="AG125"/>
  <c r="AE126"/>
  <c r="AN127"/>
  <c r="AE119"/>
  <c r="AM121"/>
  <c r="AF123"/>
  <c r="AB125"/>
  <c r="AS126"/>
  <c r="AC119"/>
  <c r="AA121"/>
  <c r="AC123"/>
  <c r="AD125"/>
  <c r="AL126"/>
  <c r="AN118"/>
  <c r="AE118"/>
  <c r="AT118"/>
  <c r="AO118"/>
  <c r="AS118"/>
  <c r="AS120"/>
  <c r="AT120"/>
  <c r="AP120"/>
  <c r="AG120"/>
  <c r="AA120"/>
  <c r="AM119"/>
  <c r="AO121"/>
  <c r="AL122"/>
  <c r="AB123"/>
  <c r="AS123"/>
  <c r="Z124"/>
  <c r="AC125"/>
  <c r="AD126"/>
  <c r="AF127"/>
  <c r="AS127"/>
  <c r="AQ121"/>
  <c r="AN123"/>
  <c r="AA124"/>
  <c r="AT126"/>
  <c r="AL119"/>
  <c r="AH121"/>
  <c r="AL123"/>
  <c r="AK124"/>
  <c r="AR126"/>
  <c r="AI119"/>
  <c r="AQ119"/>
  <c r="AB121"/>
  <c r="AD122"/>
  <c r="AG123"/>
  <c r="AN124"/>
  <c r="AL124"/>
  <c r="AR125"/>
  <c r="AG126"/>
  <c r="AC127"/>
  <c r="AF119"/>
  <c r="AP121"/>
  <c r="Z123"/>
  <c r="AI124"/>
  <c r="AH126"/>
  <c r="AO127"/>
  <c r="AK121"/>
  <c r="AI123"/>
  <c r="AS124"/>
  <c r="AA126"/>
  <c r="AM127"/>
  <c r="AD118"/>
  <c r="AC118"/>
  <c r="AP118"/>
  <c r="AL118"/>
  <c r="AI118"/>
  <c r="Z120"/>
  <c r="AK120"/>
  <c r="AD120"/>
  <c r="AE120"/>
  <c r="AH120"/>
  <c r="AP119"/>
  <c r="AD121"/>
  <c r="AI122"/>
  <c r="AR122"/>
  <c r="AE123"/>
  <c r="AH124"/>
  <c r="AL125"/>
  <c r="AO126"/>
  <c r="AB126"/>
  <c r="AP127"/>
  <c r="AT121"/>
  <c r="AS122"/>
  <c r="AQ124"/>
  <c r="AQ126"/>
  <c r="AR127"/>
  <c r="AC121"/>
  <c r="AA122"/>
  <c r="AT124"/>
  <c r="Z126"/>
  <c r="AT127"/>
  <c r="AG119"/>
  <c r="AL121"/>
  <c r="AN122"/>
  <c r="AR123"/>
  <c r="AD123"/>
  <c r="AR124"/>
  <c r="AM125"/>
  <c r="AC126"/>
  <c r="AE127"/>
  <c r="AB127"/>
  <c r="Z121"/>
  <c r="AO122"/>
  <c r="AC124"/>
  <c r="AF125"/>
  <c r="AI127"/>
  <c r="AR119"/>
  <c r="AQ122"/>
  <c r="AE124"/>
  <c r="AK125"/>
  <c r="AH127"/>
  <c r="AK118"/>
  <c r="AM118"/>
  <c r="AF118"/>
  <c r="AR118"/>
  <c r="AB118"/>
  <c r="AC120"/>
  <c r="AL120"/>
  <c r="AF120"/>
  <c r="AO120"/>
  <c r="AR120"/>
  <c r="AT119"/>
  <c r="AF121"/>
  <c r="AE121"/>
  <c r="AH122"/>
  <c r="AH123"/>
  <c r="AO124"/>
  <c r="AO125"/>
  <c r="AS125"/>
  <c r="AK126"/>
  <c r="AQ127"/>
  <c r="AK119"/>
  <c r="AT122"/>
  <c r="AB124"/>
  <c r="AQ125"/>
  <c r="AK127"/>
  <c r="AR121"/>
  <c r="AB122"/>
  <c r="AP124"/>
  <c r="AT125"/>
  <c r="AD127"/>
  <c r="AA119"/>
  <c r="AI121"/>
  <c r="AG122"/>
  <c r="AM122"/>
  <c r="AA123"/>
  <c r="AF124"/>
  <c r="AN125"/>
  <c r="AI126"/>
  <c r="AP126"/>
  <c r="AG127"/>
  <c r="AN119"/>
  <c r="AP122"/>
  <c r="AK123"/>
  <c r="AE125"/>
  <c r="AL127"/>
  <c r="Z119"/>
  <c r="Z122"/>
  <c r="AM123"/>
  <c r="Z125"/>
  <c r="Z127"/>
  <c r="Z21" l="1"/>
  <c r="G207" i="1"/>
  <c r="G142"/>
  <c r="G93"/>
  <c r="G78"/>
  <c r="G192"/>
  <c r="G139"/>
  <c r="G123"/>
  <c r="G69"/>
  <c r="G65"/>
  <c r="G61"/>
  <c r="G56"/>
  <c r="G16"/>
  <c r="G12"/>
  <c r="G308"/>
  <c r="G304"/>
  <c r="G1822"/>
  <c r="G1566"/>
  <c r="G1544"/>
  <c r="G1360"/>
  <c r="G1344"/>
  <c r="G1320"/>
  <c r="G1217"/>
  <c r="G1100"/>
  <c r="G1080"/>
  <c r="G1058"/>
  <c r="G384"/>
  <c r="G1744"/>
  <c r="G1111"/>
  <c r="G1105"/>
  <c r="G1064"/>
  <c r="G832"/>
  <c r="G809"/>
  <c r="G1881"/>
  <c r="G1862"/>
  <c r="G1840"/>
  <c r="G1836"/>
  <c r="G1820"/>
  <c r="G1796"/>
  <c r="G1772"/>
  <c r="G1751"/>
  <c r="G1740"/>
  <c r="G1625"/>
  <c r="G1616"/>
  <c r="G1612"/>
  <c r="G1594"/>
  <c r="G1562"/>
  <c r="G1557"/>
  <c r="G1436"/>
  <c r="G1422"/>
  <c r="G1284"/>
  <c r="G1184"/>
  <c r="G1156"/>
  <c r="G1091"/>
  <c r="G1024"/>
  <c r="G988"/>
  <c r="G981"/>
  <c r="G913"/>
  <c r="G883"/>
  <c r="G836"/>
  <c r="G806"/>
  <c r="G702"/>
  <c r="G668"/>
  <c r="G631"/>
  <c r="G339"/>
  <c r="G335"/>
  <c r="G180"/>
  <c r="G1838"/>
  <c r="G1793"/>
  <c r="G1738"/>
  <c r="G1734"/>
  <c r="G1721"/>
  <c r="G1717"/>
  <c r="G1713"/>
  <c r="G1678"/>
  <c r="G1650"/>
  <c r="G1628"/>
  <c r="G1614"/>
  <c r="G1606"/>
  <c r="G1601"/>
  <c r="G1564"/>
  <c r="G1552"/>
  <c r="G1533"/>
  <c r="G1519"/>
  <c r="G1484"/>
  <c r="G1440"/>
  <c r="G1335"/>
  <c r="G1313"/>
  <c r="G1301"/>
  <c r="G1292"/>
  <c r="G1286"/>
  <c r="G1282"/>
  <c r="G1274"/>
  <c r="G1256"/>
  <c r="G1202"/>
  <c r="G1180"/>
  <c r="G1135"/>
  <c r="G1113"/>
  <c r="G1103"/>
  <c r="G1074"/>
  <c r="G1068"/>
  <c r="G1060"/>
  <c r="G1054"/>
  <c r="G1026"/>
  <c r="G1022"/>
  <c r="G1011"/>
  <c r="G985"/>
  <c r="G838"/>
  <c r="G834"/>
  <c r="G804"/>
  <c r="G760"/>
  <c r="G688"/>
  <c r="G666"/>
  <c r="G654"/>
  <c r="G643"/>
  <c r="G607"/>
  <c r="G591"/>
  <c r="G403"/>
  <c r="G1841"/>
  <c r="G1747"/>
  <c r="G1686"/>
  <c r="G1520"/>
  <c r="G1334"/>
  <c r="G1210"/>
  <c r="G1159"/>
  <c r="G1148"/>
  <c r="G1134"/>
  <c r="G1126"/>
  <c r="G1089"/>
  <c r="G737"/>
  <c r="G567"/>
  <c r="G549"/>
  <c r="G481"/>
  <c r="G255"/>
  <c r="G234"/>
  <c r="G1698"/>
  <c r="G1694"/>
  <c r="G1690"/>
  <c r="G1664"/>
  <c r="G1629"/>
  <c r="G1603"/>
  <c r="G1599"/>
  <c r="G1460"/>
  <c r="G1443"/>
  <c r="G1220"/>
  <c r="G1182"/>
  <c r="G1158"/>
  <c r="G1153"/>
  <c r="G1081"/>
  <c r="G1077"/>
  <c r="G906"/>
  <c r="G494"/>
  <c r="G489"/>
  <c r="G456"/>
  <c r="G261"/>
  <c r="G181"/>
  <c r="G161"/>
  <c r="G1254"/>
  <c r="G1864"/>
  <c r="G1854"/>
  <c r="G1849"/>
  <c r="G1775"/>
  <c r="G1750"/>
  <c r="G1659"/>
  <c r="G1627"/>
  <c r="G1573"/>
  <c r="G1530"/>
  <c r="G1518"/>
  <c r="G1509"/>
  <c r="G1462"/>
  <c r="G1234"/>
  <c r="G1229"/>
  <c r="G1209"/>
  <c r="G1166"/>
  <c r="G1152"/>
  <c r="G1119"/>
  <c r="G1095"/>
  <c r="G1083"/>
  <c r="G1071"/>
  <c r="G1066"/>
  <c r="G1055"/>
  <c r="G917"/>
  <c r="G904"/>
  <c r="G736"/>
  <c r="G508"/>
  <c r="G498"/>
  <c r="G488"/>
  <c r="G447"/>
  <c r="G377"/>
  <c r="G324"/>
  <c r="G259"/>
  <c r="G228"/>
  <c r="G206"/>
  <c r="G133"/>
  <c r="G60"/>
  <c r="G1795"/>
  <c r="G1774"/>
  <c r="G1745"/>
  <c r="G1700"/>
  <c r="G1687"/>
  <c r="G1654"/>
  <c r="G1646"/>
  <c r="G1593"/>
  <c r="G1581"/>
  <c r="G1447"/>
  <c r="G1441"/>
  <c r="G1321"/>
  <c r="G1312"/>
  <c r="G1228"/>
  <c r="G1223"/>
  <c r="G1218"/>
  <c r="G1183"/>
  <c r="G1098"/>
  <c r="G1093"/>
  <c r="G1082"/>
  <c r="G1065"/>
  <c r="G895"/>
  <c r="G770"/>
  <c r="G745"/>
  <c r="G568"/>
  <c r="G533"/>
  <c r="G524"/>
  <c r="G470"/>
  <c r="G461"/>
  <c r="G430"/>
  <c r="G416"/>
  <c r="G363"/>
  <c r="G290"/>
  <c r="G136"/>
  <c r="G85"/>
  <c r="G81"/>
  <c r="G55"/>
  <c r="G1699"/>
  <c r="G1554"/>
  <c r="G1238"/>
  <c r="G982"/>
  <c r="G1771"/>
  <c r="G1280"/>
  <c r="G940"/>
  <c r="G1865"/>
  <c r="G1240"/>
  <c r="G960"/>
  <c r="G1860"/>
  <c r="G1852"/>
  <c r="G1214"/>
  <c r="G908"/>
  <c r="G1847"/>
  <c r="G1777"/>
  <c r="G1511"/>
  <c r="G888"/>
  <c r="G670"/>
  <c r="G275"/>
  <c r="G1114"/>
  <c r="G24"/>
  <c r="G28"/>
  <c r="G177"/>
  <c r="G266"/>
  <c r="G404"/>
  <c r="G424"/>
  <c r="G440"/>
  <c r="G596"/>
  <c r="G602"/>
  <c r="G630"/>
  <c r="G642"/>
  <c r="G646"/>
  <c r="G669"/>
  <c r="G677"/>
  <c r="G681"/>
  <c r="G689"/>
  <c r="G693"/>
  <c r="G701"/>
  <c r="G709"/>
  <c r="G725"/>
  <c r="G729"/>
  <c r="G741"/>
  <c r="G761"/>
  <c r="G765"/>
  <c r="G769"/>
  <c r="G777"/>
  <c r="G789"/>
  <c r="G797"/>
  <c r="G812"/>
  <c r="G824"/>
  <c r="G828"/>
  <c r="G839"/>
  <c r="G842"/>
  <c r="G866"/>
  <c r="G878"/>
  <c r="G882"/>
  <c r="G886"/>
  <c r="G893"/>
  <c r="G897"/>
  <c r="G901"/>
  <c r="G905"/>
  <c r="G909"/>
  <c r="G18"/>
  <c r="G33"/>
  <c r="G88"/>
  <c r="G96"/>
  <c r="G143"/>
  <c r="G167"/>
  <c r="G198"/>
  <c r="G201"/>
  <c r="G205"/>
  <c r="G220"/>
  <c r="G224"/>
  <c r="G260"/>
  <c r="G296"/>
  <c r="G312"/>
  <c r="G320"/>
  <c r="G374"/>
  <c r="G390"/>
  <c r="G438"/>
  <c r="G442"/>
  <c r="G454"/>
  <c r="G466"/>
  <c r="G492"/>
  <c r="G604"/>
  <c r="G608"/>
  <c r="G612"/>
  <c r="G632"/>
  <c r="G636"/>
  <c r="G640"/>
  <c r="G651"/>
  <c r="G655"/>
  <c r="G659"/>
  <c r="G675"/>
  <c r="G687"/>
  <c r="G691"/>
  <c r="G695"/>
  <c r="G699"/>
  <c r="G703"/>
  <c r="G707"/>
  <c r="G719"/>
  <c r="G723"/>
  <c r="G731"/>
  <c r="G751"/>
  <c r="G763"/>
  <c r="G771"/>
  <c r="G775"/>
  <c r="G795"/>
  <c r="G799"/>
  <c r="G803"/>
  <c r="G807"/>
  <c r="G826"/>
  <c r="G833"/>
  <c r="G848"/>
  <c r="G868"/>
  <c r="G872"/>
  <c r="G876"/>
  <c r="G884"/>
  <c r="G899"/>
  <c r="G911"/>
  <c r="G922"/>
  <c r="G932"/>
  <c r="G986"/>
  <c r="G994"/>
  <c r="G1009"/>
  <c r="G1021"/>
  <c r="G1029"/>
  <c r="G126"/>
  <c r="G138"/>
  <c r="G172"/>
  <c r="G285"/>
  <c r="G293"/>
  <c r="G379"/>
  <c r="G383"/>
  <c r="G417"/>
  <c r="G439"/>
  <c r="G449"/>
  <c r="G495"/>
  <c r="G503"/>
  <c r="G629"/>
  <c r="G635"/>
  <c r="G641"/>
  <c r="G650"/>
  <c r="G656"/>
  <c r="G682"/>
  <c r="G686"/>
  <c r="G700"/>
  <c r="G706"/>
  <c r="G716"/>
  <c r="G756"/>
  <c r="G784"/>
  <c r="G881"/>
  <c r="G898"/>
  <c r="G910"/>
  <c r="G930"/>
  <c r="G980"/>
  <c r="G984"/>
  <c r="G1003"/>
  <c r="G1007"/>
  <c r="G1012"/>
  <c r="G1016"/>
  <c r="G1034"/>
  <c r="G1046"/>
  <c r="G1057"/>
  <c r="G1061"/>
  <c r="G1069"/>
  <c r="G1088"/>
  <c r="G1092"/>
  <c r="G1108"/>
  <c r="G1120"/>
  <c r="G1124"/>
  <c r="G1155"/>
  <c r="G1179"/>
  <c r="G1187"/>
  <c r="G1191"/>
  <c r="G1207"/>
  <c r="G1211"/>
  <c r="G1253"/>
  <c r="G1265"/>
  <c r="G1287"/>
  <c r="G1291"/>
  <c r="G1302"/>
  <c r="G1306"/>
  <c r="G1310"/>
  <c r="G1314"/>
  <c r="G1338"/>
  <c r="G1362"/>
  <c r="G1421"/>
  <c r="G1425"/>
  <c r="G1433"/>
  <c r="G1437"/>
  <c r="G1445"/>
  <c r="G1449"/>
  <c r="G49"/>
  <c r="G174"/>
  <c r="G229"/>
  <c r="G237"/>
  <c r="G257"/>
  <c r="G451"/>
  <c r="G505"/>
  <c r="G521"/>
  <c r="G621"/>
  <c r="G627"/>
  <c r="G658"/>
  <c r="G684"/>
  <c r="G690"/>
  <c r="G710"/>
  <c r="G714"/>
  <c r="G718"/>
  <c r="G744"/>
  <c r="G748"/>
  <c r="G772"/>
  <c r="G778"/>
  <c r="G782"/>
  <c r="G786"/>
  <c r="G808"/>
  <c r="G825"/>
  <c r="G885"/>
  <c r="G890"/>
  <c r="G931"/>
  <c r="G1027"/>
  <c r="G1048"/>
  <c r="G1063"/>
  <c r="G1090"/>
  <c r="G1102"/>
  <c r="G1110"/>
  <c r="G1150"/>
  <c r="G1161"/>
  <c r="G1193"/>
  <c r="G1201"/>
  <c r="G1259"/>
  <c r="G1277"/>
  <c r="G1281"/>
  <c r="G1296"/>
  <c r="G1332"/>
  <c r="G1408"/>
  <c r="G1419"/>
  <c r="G1423"/>
  <c r="G1435"/>
  <c r="G1439"/>
  <c r="G1483"/>
  <c r="G1501"/>
  <c r="G1505"/>
  <c r="G1508"/>
  <c r="G1539"/>
  <c r="G1555"/>
  <c r="G1559"/>
  <c r="G1578"/>
  <c r="G480"/>
  <c r="G852"/>
  <c r="G998"/>
  <c r="G1136"/>
  <c r="G1040"/>
  <c r="G1094"/>
  <c r="G1431"/>
  <c r="G70"/>
  <c r="G537"/>
  <c r="G614"/>
  <c r="G626"/>
  <c r="G953"/>
  <c r="G961"/>
  <c r="G964"/>
  <c r="G44"/>
  <c r="G76"/>
  <c r="G563"/>
  <c r="G574"/>
  <c r="G578"/>
  <c r="G601"/>
  <c r="G624"/>
  <c r="G671"/>
  <c r="G759"/>
  <c r="G947"/>
  <c r="G951"/>
  <c r="G959"/>
  <c r="G970"/>
  <c r="G974"/>
  <c r="G990"/>
  <c r="G571"/>
  <c r="G581"/>
  <c r="G788"/>
  <c r="G950"/>
  <c r="G956"/>
  <c r="G962"/>
  <c r="G971"/>
  <c r="G976"/>
  <c r="G989"/>
  <c r="G1249"/>
  <c r="G1279"/>
  <c r="G1326"/>
  <c r="G1413"/>
  <c r="G1469"/>
  <c r="G529"/>
  <c r="G617"/>
  <c r="G948"/>
  <c r="G958"/>
  <c r="G968"/>
  <c r="G1036"/>
  <c r="G1241"/>
  <c r="G1245"/>
  <c r="G1328"/>
  <c r="G1412"/>
  <c r="G1427"/>
  <c r="G1463"/>
  <c r="G1551"/>
  <c r="G1676"/>
  <c r="G1553"/>
  <c r="G1448"/>
  <c r="G1039"/>
  <c r="G965"/>
  <c r="G1624"/>
  <c r="G1506"/>
  <c r="G1446"/>
  <c r="G1232"/>
  <c r="G993"/>
  <c r="G975"/>
  <c r="G967"/>
  <c r="G550"/>
</calcChain>
</file>

<file path=xl/comments1.xml><?xml version="1.0" encoding="utf-8"?>
<comments xmlns="http://schemas.openxmlformats.org/spreadsheetml/2006/main">
  <authors>
    <author>Juwin Pallipat Thomas</author>
  </authors>
  <commentList>
    <comment ref="A17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18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19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0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1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2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3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4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5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6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  <comment ref="A27" authorId="0">
      <text>
        <r>
          <rPr>
            <sz val="9"/>
            <color indexed="81"/>
            <rFont val="Tahoma"/>
            <family val="2"/>
          </rPr>
          <t>Select the countries to analyse and click "Sort&amp;Filter-&gt;Reapply"</t>
        </r>
      </text>
    </comment>
  </commentList>
</comments>
</file>

<file path=xl/sharedStrings.xml><?xml version="1.0" encoding="utf-8"?>
<sst xmlns="http://schemas.openxmlformats.org/spreadsheetml/2006/main" count="17195" uniqueCount="4057">
  <si>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</si>
  <si>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</si>
  <si>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</si>
  <si>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</si>
  <si>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</si>
  <si>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</si>
  <si>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</si>
  <si>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</si>
  <si>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</si>
  <si>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</si>
  <si>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</si>
  <si>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</si>
  <si>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</si>
  <si>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</si>
  <si>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</si>
  <si>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</si>
  <si>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</si>
  <si>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</si>
  <si>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</si>
  <si>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</si>
  <si>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</si>
  <si>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</si>
  <si>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</si>
  <si>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</si>
  <si>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</si>
  <si>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</si>
  <si>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</si>
  <si>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</si>
  <si>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</si>
  <si>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</si>
  <si>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</si>
  <si>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</si>
  <si>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</si>
  <si>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</si>
  <si>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</si>
  <si>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</si>
  <si>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</si>
  <si>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</si>
  <si>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</si>
  <si>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</si>
  <si>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</si>
  <si>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</si>
  <si>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</si>
  <si>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</si>
  <si>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</si>
  <si>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</si>
  <si>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</si>
  <si>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</si>
  <si>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</si>
  <si>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</si>
  <si>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</si>
  <si>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</si>
  <si>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</si>
  <si>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</si>
  <si>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</si>
  <si>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</si>
  <si>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</si>
  <si>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</si>
  <si>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</si>
  <si>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</si>
  <si>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</si>
  <si>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</si>
  <si>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</si>
  <si>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</si>
  <si>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</si>
  <si>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</si>
  <si>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</si>
  <si>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</si>
  <si>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</si>
  <si>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</si>
  <si>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</si>
  <si>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</si>
  <si>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</si>
  <si>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</si>
  <si>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</si>
  <si>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</si>
  <si>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</si>
  <si>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</si>
  <si>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</si>
  <si>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</si>
  <si>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</si>
  <si>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</si>
  <si>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</si>
  <si>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</si>
  <si>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</si>
  <si>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</si>
  <si>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</si>
  <si>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</si>
  <si>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</si>
  <si>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</si>
  <si>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</si>
  <si>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</si>
  <si>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</si>
  <si>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</si>
  <si>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</si>
  <si>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</si>
  <si>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</si>
  <si>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</si>
  <si>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</si>
  <si>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</si>
  <si>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</si>
  <si>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</si>
  <si>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</si>
  <si>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</si>
  <si>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</si>
  <si>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</si>
  <si>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</si>
  <si>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</si>
  <si>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</si>
  <si>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</si>
  <si>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</si>
  <si>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</si>
  <si>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</si>
  <si>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</si>
  <si>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</si>
  <si>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</si>
  <si>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</si>
  <si>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</si>
  <si>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</si>
  <si>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</si>
  <si>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</si>
  <si>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</si>
  <si>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</si>
  <si>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</si>
  <si>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</si>
  <si>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</si>
  <si>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</si>
  <si>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</si>
  <si>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</si>
  <si>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</si>
  <si>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</si>
  <si>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</si>
  <si>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</si>
  <si>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</si>
  <si>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</si>
  <si>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</si>
  <si>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</si>
  <si>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</si>
  <si>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</si>
  <si>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</si>
  <si>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</si>
  <si>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</si>
  <si>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</si>
  <si>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</si>
  <si>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</si>
  <si>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</si>
  <si>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</si>
  <si>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</si>
  <si>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</si>
  <si>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</si>
  <si>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</si>
  <si>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</si>
  <si>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</si>
  <si>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</si>
  <si>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</si>
  <si>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</si>
  <si>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</si>
  <si>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</si>
  <si>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</si>
  <si>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</si>
  <si>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</si>
  <si>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</si>
  <si>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</si>
  <si>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</si>
  <si>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</si>
  <si>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</si>
  <si>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</si>
  <si>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</si>
  <si>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</si>
  <si>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</si>
  <si>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</si>
  <si>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</si>
  <si>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</si>
  <si>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</si>
  <si>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</si>
  <si>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</si>
  <si>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</si>
  <si>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</si>
  <si>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</si>
  <si>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</si>
  <si>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</si>
  <si>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</si>
  <si>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</si>
  <si>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</si>
  <si>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</si>
  <si>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</si>
  <si>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</si>
  <si>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</si>
  <si>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</si>
  <si>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</si>
  <si>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</si>
  <si>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</si>
  <si>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</si>
  <si>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</si>
  <si>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</si>
  <si>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</si>
  <si>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</si>
  <si>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</si>
  <si>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</si>
  <si>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</si>
  <si>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</si>
  <si>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</si>
  <si>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</si>
  <si>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</si>
  <si>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</si>
  <si>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</si>
  <si>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</si>
  <si>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</si>
  <si>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</si>
  <si>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</si>
  <si>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</si>
  <si>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</si>
  <si>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</si>
  <si>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</si>
  <si>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</si>
  <si>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</si>
  <si>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</si>
  <si>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</si>
  <si>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</si>
  <si>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</si>
  <si>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</si>
  <si>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</si>
  <si>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</si>
  <si>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</si>
  <si>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</si>
  <si>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</si>
  <si>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</si>
  <si>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</si>
  <si>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</si>
  <si>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</si>
  <si>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</si>
  <si>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</si>
  <si>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</si>
  <si>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</si>
  <si>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</si>
  <si>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</si>
  <si>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</si>
  <si>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</si>
  <si>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</si>
  <si>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</si>
  <si>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</si>
  <si>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</si>
  <si>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</si>
  <si>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</si>
  <si>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</si>
  <si>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</si>
  <si>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</si>
  <si>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</si>
  <si>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</si>
  <si>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</si>
  <si>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</si>
  <si>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</si>
  <si>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</si>
  <si>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</si>
  <si>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</si>
  <si>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</si>
  <si>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</si>
  <si>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</si>
  <si>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</si>
  <si>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</si>
  <si>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</si>
  <si>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</si>
  <si>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</si>
  <si>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</si>
  <si>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</si>
  <si>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</si>
  <si>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</si>
  <si>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</si>
  <si>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</si>
  <si>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</si>
  <si>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</si>
  <si>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</si>
  <si>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</si>
  <si>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</si>
  <si>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</si>
  <si>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</si>
  <si>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</si>
  <si>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</si>
  <si>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</si>
  <si>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</si>
  <si>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</si>
  <si>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</si>
  <si>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</si>
  <si>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</si>
  <si>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</si>
  <si>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</si>
  <si>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</si>
  <si>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</si>
  <si>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</si>
  <si>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</si>
  <si>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</si>
  <si>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</si>
  <si>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</si>
  <si>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</si>
  <si>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</si>
  <si>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</si>
  <si>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</si>
  <si>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</si>
  <si>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</si>
  <si>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</si>
  <si>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</si>
  <si>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</si>
  <si>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</si>
  <si>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</si>
  <si>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</si>
  <si>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</si>
  <si>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</si>
  <si>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</si>
  <si>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</si>
  <si>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</si>
  <si>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</si>
  <si>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</si>
  <si>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</si>
  <si>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</si>
  <si>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</si>
  <si>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</si>
  <si>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</si>
  <si>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</si>
  <si>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</si>
  <si>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</si>
  <si>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</si>
  <si>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</si>
  <si>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</si>
  <si>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</si>
  <si>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</si>
  <si>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</si>
  <si>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</si>
  <si>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</si>
  <si>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</si>
  <si>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</si>
  <si>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</si>
  <si>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</si>
  <si>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</si>
  <si>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</si>
  <si>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</si>
  <si>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</si>
  <si>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</si>
  <si>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</si>
  <si>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</si>
  <si>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</si>
  <si>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</si>
  <si>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</si>
  <si>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</si>
  <si>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</si>
  <si>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</si>
  <si>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</si>
  <si>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</si>
  <si>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</si>
  <si>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</si>
  <si>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</si>
  <si>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</si>
  <si>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</si>
  <si>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</si>
  <si>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</si>
  <si>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</si>
  <si>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</si>
  <si>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</si>
  <si>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</si>
  <si>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</si>
  <si>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</si>
  <si>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</si>
  <si>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</si>
  <si>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</si>
  <si>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</si>
  <si>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</si>
  <si>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</si>
  <si>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</si>
  <si>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</si>
  <si>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</si>
  <si>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</si>
  <si>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</si>
  <si>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</si>
  <si>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</si>
  <si>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</si>
  <si>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</si>
  <si>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</si>
  <si>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</si>
  <si>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</si>
  <si>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</si>
  <si>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</si>
  <si>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</si>
  <si>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</si>
  <si>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</si>
  <si>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</si>
  <si>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</si>
  <si>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</si>
  <si>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</si>
  <si>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</si>
  <si>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</si>
  <si>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</si>
  <si>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</si>
  <si>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</si>
  <si>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</si>
  <si>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</si>
  <si>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</si>
  <si>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</si>
  <si>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</si>
  <si>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</si>
  <si>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</si>
  <si>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</si>
  <si>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</si>
  <si>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</si>
  <si>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</si>
  <si>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</si>
  <si>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</si>
  <si>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</si>
  <si>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</si>
  <si>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</si>
  <si>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</si>
  <si>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</si>
  <si>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</si>
  <si>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</si>
  <si>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</si>
  <si>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</si>
  <si>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</si>
  <si>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</si>
  <si>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</si>
  <si>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</si>
  <si>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</si>
  <si>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</si>
  <si>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</si>
  <si>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</si>
  <si>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</si>
  <si>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</si>
  <si>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</si>
  <si>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</si>
  <si>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</si>
  <si>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</si>
  <si>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</si>
  <si>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</si>
  <si>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</si>
  <si>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</si>
  <si>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</si>
  <si>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</si>
  <si>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</si>
  <si>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</si>
  <si>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</si>
  <si>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</si>
  <si>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</si>
  <si>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</si>
  <si>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</si>
  <si>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</si>
  <si>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</si>
  <si>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</si>
  <si>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</si>
  <si>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</si>
  <si>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</si>
  <si>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</si>
  <si>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</si>
  <si>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</si>
  <si>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</si>
  <si>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</si>
  <si>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</si>
  <si>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</si>
  <si>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</si>
  <si>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</si>
  <si>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</si>
  <si>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</si>
  <si>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</si>
  <si>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</si>
  <si>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</si>
  <si>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</si>
  <si>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</si>
  <si>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</si>
  <si>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</si>
  <si>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</si>
  <si>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</si>
  <si>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</si>
  <si>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</si>
  <si>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</si>
  <si>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</si>
  <si>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</si>
  <si>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</si>
  <si>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</si>
  <si>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</si>
  <si>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</si>
  <si>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</si>
  <si>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</si>
  <si>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</si>
  <si>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</si>
  <si>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</si>
  <si>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</si>
  <si>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</si>
  <si>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</si>
  <si>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</si>
  <si>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</si>
  <si>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</si>
  <si>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</si>
  <si>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</si>
  <si>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</si>
  <si>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</si>
  <si>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</si>
  <si>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</si>
  <si>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</si>
  <si>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</si>
  <si>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</si>
  <si>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</si>
  <si>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</si>
  <si>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</si>
  <si>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</si>
  <si>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</si>
  <si>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</si>
  <si>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</si>
  <si>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</si>
  <si>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</si>
  <si>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</si>
  <si>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</si>
  <si>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</si>
  <si>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</si>
  <si>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</si>
  <si>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</si>
  <si>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</si>
  <si>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</si>
  <si>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</si>
  <si>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</si>
  <si>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</si>
  <si>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</si>
  <si>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</si>
  <si>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</si>
  <si>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</si>
  <si>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</si>
  <si>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</si>
  <si>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</si>
  <si>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</si>
  <si>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</si>
  <si>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</si>
  <si>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</si>
  <si>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</si>
  <si>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</si>
  <si>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</si>
  <si>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</si>
  <si>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</si>
  <si>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</si>
  <si>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</si>
  <si>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</si>
  <si>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</si>
  <si>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</si>
  <si>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</si>
  <si>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</si>
  <si>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</si>
  <si>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</si>
  <si>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</si>
  <si>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</si>
  <si>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</si>
  <si>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</si>
  <si>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</si>
  <si>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</si>
  <si>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</si>
  <si>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</si>
  <si>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</si>
  <si>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</si>
  <si>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</si>
  <si>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</si>
  <si>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</si>
  <si>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</si>
  <si>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</si>
  <si>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</si>
  <si>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</si>
  <si>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</si>
  <si>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</si>
  <si>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</si>
  <si>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</si>
  <si>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</si>
  <si>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</si>
  <si>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</si>
  <si>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</si>
  <si>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</si>
  <si>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</si>
  <si>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</si>
  <si>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</si>
  <si>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</si>
  <si>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</si>
  <si>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</si>
  <si>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</si>
  <si>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</si>
  <si>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</si>
  <si>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</si>
  <si>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</si>
  <si>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</si>
  <si>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</si>
  <si>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</si>
  <si>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</si>
  <si>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</si>
  <si>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</si>
  <si>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</si>
  <si>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</si>
  <si>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</si>
  <si>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</si>
  <si>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</si>
  <si>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</si>
  <si>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</si>
  <si>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</si>
  <si>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</si>
  <si>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</si>
  <si>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</si>
  <si>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</si>
  <si>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</si>
  <si>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</si>
  <si>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</si>
  <si>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</si>
  <si>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</si>
  <si>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</si>
  <si>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</si>
  <si>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</si>
  <si>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</si>
  <si>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</si>
  <si>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</si>
  <si>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</si>
  <si>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</si>
  <si>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</si>
  <si>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</si>
  <si>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</si>
  <si>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</si>
  <si>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</si>
  <si>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</si>
  <si>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</si>
  <si>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</si>
  <si>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</si>
  <si>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</si>
  <si>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</si>
  <si>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</si>
  <si>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</si>
  <si>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</si>
  <si>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</si>
  <si>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</si>
  <si>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</si>
  <si>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</si>
  <si>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</si>
  <si>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</si>
  <si>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</si>
  <si>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</si>
  <si>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</si>
  <si>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</si>
  <si>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</si>
  <si>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</si>
  <si>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</si>
  <si>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</si>
  <si>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</si>
  <si>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</si>
  <si>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</si>
  <si>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</si>
  <si>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</si>
  <si>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</si>
  <si>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</si>
  <si>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</si>
  <si>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</si>
  <si>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</si>
  <si>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</si>
  <si>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</si>
  <si>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</si>
  <si>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</si>
  <si>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</si>
  <si>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</si>
  <si>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</si>
  <si>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</si>
  <si>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</si>
  <si>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</si>
  <si>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</si>
  <si>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</si>
  <si>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</si>
  <si>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</si>
  <si>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</si>
  <si>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</si>
  <si>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</si>
  <si>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</si>
  <si>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</si>
  <si>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</si>
  <si>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</si>
  <si>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</si>
  <si>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</si>
  <si>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</si>
  <si>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</si>
  <si>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</si>
  <si>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</si>
  <si>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</si>
  <si>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</si>
  <si>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</si>
  <si>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</si>
  <si>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</si>
  <si>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</si>
  <si>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</si>
  <si>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</si>
  <si>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</si>
  <si>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</si>
  <si>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</si>
  <si>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</si>
  <si>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</si>
  <si>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</si>
  <si>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</si>
  <si>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</si>
  <si>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</si>
  <si>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</si>
  <si>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</si>
  <si>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</si>
  <si>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</si>
  <si>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</si>
  <si>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</si>
  <si>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</si>
  <si>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</si>
  <si>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</si>
  <si>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</si>
  <si>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</si>
  <si>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</si>
  <si>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</si>
  <si>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</si>
  <si>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</si>
  <si>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</si>
  <si>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</si>
  <si>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</si>
  <si>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</si>
  <si>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</si>
  <si>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</si>
  <si>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</si>
  <si>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</si>
  <si>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</si>
  <si>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</si>
  <si>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</si>
  <si>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</si>
  <si>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</si>
  <si>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</si>
  <si>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</si>
  <si>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</si>
  <si>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</si>
  <si>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</si>
  <si>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</si>
  <si>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</si>
  <si>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</si>
  <si>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</si>
  <si>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</si>
  <si>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</si>
  <si>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</si>
  <si>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</si>
  <si>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</si>
  <si>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</si>
  <si>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</si>
  <si>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</si>
  <si>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</si>
  <si>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</si>
  <si>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</si>
  <si>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</si>
  <si>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</si>
  <si>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</si>
  <si>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</si>
  <si>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</si>
  <si>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</si>
  <si>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</si>
  <si>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</si>
  <si>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</si>
  <si>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</si>
  <si>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</si>
  <si>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</si>
  <si>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</si>
  <si>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</si>
  <si>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</si>
  <si>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</si>
  <si>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</si>
  <si>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</si>
  <si>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</si>
  <si>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</si>
  <si>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</si>
  <si>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</si>
  <si>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</si>
  <si>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</si>
  <si>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</si>
  <si>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</si>
  <si>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</si>
  <si>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</si>
  <si>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</si>
  <si>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</si>
  <si>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</si>
  <si>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</si>
  <si>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</si>
  <si>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</si>
  <si>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</si>
  <si>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</si>
  <si>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</si>
  <si>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</si>
  <si>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</si>
  <si>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</si>
  <si>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</si>
  <si>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</si>
  <si>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</si>
  <si>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</si>
  <si>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</si>
  <si>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</si>
  <si>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</si>
  <si>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</si>
  <si>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</si>
  <si>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</si>
  <si>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</si>
  <si>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</si>
  <si>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</si>
  <si>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</si>
  <si>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</si>
  <si>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</si>
  <si>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</si>
  <si>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</si>
  <si>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</si>
  <si>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</si>
  <si>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</si>
  <si>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</si>
  <si>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</si>
  <si>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</si>
  <si>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</si>
  <si>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</si>
  <si>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</si>
  <si>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</si>
  <si>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</si>
  <si>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</si>
  <si>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</si>
  <si>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</si>
  <si>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</si>
  <si>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</si>
  <si>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</si>
  <si>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</si>
  <si>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</si>
  <si>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</si>
  <si>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</si>
  <si>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</si>
  <si>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</si>
  <si>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</si>
  <si>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</si>
  <si>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</si>
  <si>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</si>
  <si>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</si>
  <si>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</si>
  <si>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</si>
  <si>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</si>
  <si>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</si>
  <si>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</si>
  <si>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</si>
  <si>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</si>
  <si>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</si>
  <si>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</si>
  <si>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</si>
  <si>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</si>
  <si>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</si>
  <si>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</si>
  <si>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</si>
  <si>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</si>
  <si>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</si>
  <si>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</si>
  <si>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</si>
  <si>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</si>
  <si>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</si>
  <si>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</si>
  <si>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</si>
  <si>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</si>
  <si>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</si>
  <si>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</si>
  <si>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</si>
  <si>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</si>
  <si>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</si>
  <si>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</si>
  <si>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</si>
  <si>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</si>
  <si>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</si>
  <si>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</si>
  <si>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</si>
  <si>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</si>
  <si>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</si>
  <si>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</si>
  <si>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</si>
  <si>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</si>
  <si>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</si>
  <si>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</si>
  <si>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</si>
  <si>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</si>
  <si>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</si>
  <si>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</si>
  <si>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</si>
  <si>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</si>
  <si>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</si>
  <si>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</si>
  <si>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</si>
  <si>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</si>
  <si>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</si>
  <si>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</si>
  <si>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</si>
  <si>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</si>
  <si>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</si>
  <si>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</si>
  <si>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</si>
  <si>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</si>
  <si>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</si>
  <si>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</si>
  <si>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</si>
  <si>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</si>
  <si>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</si>
  <si>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</si>
  <si>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</si>
  <si>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</si>
  <si>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</si>
  <si>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</si>
  <si>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</si>
  <si>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</si>
  <si>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</si>
  <si>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</si>
  <si>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</si>
  <si>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</si>
  <si>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</si>
  <si>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</si>
  <si>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</si>
  <si>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</si>
  <si>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</si>
  <si>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</si>
  <si>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</si>
  <si>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</si>
  <si>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</si>
  <si>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</si>
  <si>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</si>
  <si>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</si>
  <si>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</si>
  <si>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</si>
  <si>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</si>
  <si>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</si>
  <si>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</si>
  <si>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</si>
  <si>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</si>
  <si>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</si>
  <si>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</si>
  <si>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</si>
  <si>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</si>
  <si>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</si>
  <si>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</si>
  <si>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</si>
  <si>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</si>
  <si>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</si>
  <si>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</si>
  <si>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</si>
  <si>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</si>
  <si>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</si>
  <si>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</si>
  <si>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</si>
  <si>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</si>
  <si>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</si>
  <si>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</si>
  <si>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</si>
  <si>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</si>
  <si>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</si>
  <si>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</si>
  <si>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</si>
  <si>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</si>
  <si>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</si>
  <si>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</si>
  <si>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</si>
  <si>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</si>
  <si>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</si>
  <si>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</si>
  <si>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</si>
  <si>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</si>
  <si>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</si>
  <si>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</si>
  <si>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</si>
  <si>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</si>
  <si>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</si>
  <si>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</si>
  <si>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</si>
  <si>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</si>
  <si>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</si>
  <si>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</si>
  <si>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</si>
  <si>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</si>
  <si>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</si>
  <si>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</si>
  <si>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</si>
  <si>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</si>
  <si>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</si>
  <si>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</si>
  <si>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</si>
  <si>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</si>
  <si>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</si>
  <si>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</si>
  <si>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</si>
  <si>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</si>
  <si>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</si>
  <si>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</si>
  <si>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</si>
  <si>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</si>
  <si>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</si>
  <si>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</si>
  <si>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</si>
  <si>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</si>
  <si>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</si>
  <si>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</si>
  <si>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</si>
  <si>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</si>
  <si>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</si>
  <si>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</si>
  <si>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</si>
  <si>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</si>
  <si>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</si>
  <si>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</si>
  <si>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</si>
  <si>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</si>
  <si>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</si>
  <si>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</si>
  <si>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</si>
  <si>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</si>
  <si>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</si>
  <si>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</si>
  <si>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</si>
  <si>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</si>
  <si>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</si>
  <si>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</si>
  <si>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</si>
  <si>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</si>
  <si>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</si>
  <si>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</si>
  <si>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</si>
  <si>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</si>
  <si>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</si>
  <si>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</si>
  <si>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</si>
  <si>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</si>
  <si>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</si>
  <si>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</si>
  <si>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</si>
  <si>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</si>
  <si>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</si>
  <si>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</si>
  <si>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</si>
  <si>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</si>
  <si>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</si>
  <si>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</si>
  <si>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</si>
  <si>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</si>
  <si>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</si>
  <si>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</si>
  <si>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</si>
  <si>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</si>
  <si>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</si>
  <si>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</si>
  <si>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</si>
  <si>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</si>
  <si>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</si>
  <si>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</si>
  <si>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</si>
  <si>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</si>
  <si>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</si>
  <si>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</si>
  <si>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</si>
  <si>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</si>
  <si>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</si>
  <si>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</si>
  <si>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</si>
  <si>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</si>
  <si>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</si>
  <si>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</si>
  <si>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</si>
  <si>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</si>
  <si>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</si>
  <si>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</si>
  <si>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</si>
  <si>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</si>
  <si>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</si>
  <si>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</si>
  <si>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</si>
  <si>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</si>
  <si>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</si>
  <si>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</si>
  <si>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</si>
  <si>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</si>
  <si>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</si>
  <si>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</si>
  <si>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</si>
  <si>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</si>
  <si>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</si>
  <si>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</si>
  <si>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</si>
  <si>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</si>
  <si>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</si>
  <si>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</si>
  <si>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</si>
  <si>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</si>
  <si>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</si>
  <si>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</si>
  <si>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</si>
  <si>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</si>
  <si>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</si>
  <si>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</si>
  <si>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</si>
  <si>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</si>
  <si>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</si>
  <si>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</si>
  <si>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</si>
  <si>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</si>
  <si>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</si>
  <si>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</si>
  <si>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</si>
  <si>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</si>
  <si>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</si>
  <si>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</si>
  <si>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</si>
  <si>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</si>
  <si>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</si>
  <si>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</si>
  <si>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</si>
  <si>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</si>
  <si>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</si>
  <si>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</si>
  <si>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</si>
  <si>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</si>
  <si>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</si>
  <si>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</si>
  <si>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</si>
  <si>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</si>
  <si>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</si>
  <si>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</si>
  <si>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</si>
  <si>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</si>
  <si>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</si>
  <si>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</si>
  <si>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</si>
  <si>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</si>
  <si>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</si>
  <si>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</si>
  <si>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</si>
  <si>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</si>
  <si>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</si>
  <si>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</si>
  <si>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</si>
  <si>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</si>
  <si>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</si>
  <si>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</si>
  <si>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</si>
  <si>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</si>
  <si>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</si>
  <si>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</si>
  <si>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</si>
  <si>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</si>
  <si>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</si>
  <si>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</si>
  <si>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</si>
  <si>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</si>
  <si>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</si>
  <si>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</si>
  <si>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</si>
  <si>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</si>
  <si>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</si>
  <si>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</si>
  <si>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</si>
  <si>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</si>
  <si>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</si>
  <si>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</si>
  <si>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</si>
  <si>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</si>
  <si>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</si>
  <si>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</si>
  <si>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</si>
  <si>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</si>
  <si>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</si>
  <si>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</si>
  <si>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</si>
  <si>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</si>
  <si>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</si>
  <si>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</si>
  <si>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</si>
  <si>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</si>
  <si>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</si>
  <si>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</si>
  <si>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</si>
  <si>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</si>
  <si>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</si>
  <si>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</si>
  <si>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</si>
  <si>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</si>
  <si>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</si>
  <si>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</si>
  <si>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</si>
  <si>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</si>
  <si>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</si>
  <si>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</si>
  <si>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</si>
  <si>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</si>
  <si>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</si>
  <si>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</si>
  <si>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</si>
  <si>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</si>
  <si>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</si>
  <si>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</si>
  <si>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</si>
  <si>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</si>
  <si>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</si>
  <si>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</si>
  <si>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</si>
  <si>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</si>
  <si>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</si>
  <si>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</si>
  <si>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</si>
  <si>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</si>
  <si>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</si>
  <si>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</si>
  <si>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</si>
  <si>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</si>
  <si>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</si>
  <si>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</si>
  <si>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</si>
  <si>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</si>
  <si>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</si>
  <si>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</si>
  <si>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</si>
  <si>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</si>
  <si>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</si>
  <si>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</si>
  <si>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</si>
  <si>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</si>
  <si>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</si>
  <si>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</si>
  <si>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</si>
  <si>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</si>
  <si>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</si>
  <si>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</si>
  <si>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</si>
  <si>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</si>
  <si>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</si>
  <si>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</si>
  <si>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</si>
  <si>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</si>
  <si>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</si>
  <si>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</si>
  <si>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</si>
  <si>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</si>
  <si>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</si>
  <si>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</si>
  <si>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</si>
  <si>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</si>
  <si>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</si>
  <si>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</si>
  <si>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</si>
  <si>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</si>
  <si>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</si>
  <si>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</si>
  <si>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</si>
  <si>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</si>
  <si>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</si>
  <si>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</si>
  <si>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</si>
  <si>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</si>
  <si>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</si>
  <si>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</si>
  <si>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</si>
  <si>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</si>
  <si>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</si>
  <si>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</si>
  <si>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</si>
  <si>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</si>
  <si>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</si>
  <si>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</si>
  <si>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</si>
  <si>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</si>
  <si>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</si>
  <si>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</si>
  <si>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</si>
  <si>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</si>
  <si>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</si>
  <si>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</si>
  <si>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</si>
  <si>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</si>
  <si>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</si>
  <si>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</si>
  <si>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</si>
  <si>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</si>
  <si>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</si>
  <si>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</si>
  <si>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</si>
  <si>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</si>
  <si>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</si>
  <si>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</si>
  <si>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</si>
  <si>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</si>
  <si>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</si>
  <si>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</si>
  <si>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</si>
  <si>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</si>
  <si>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</si>
  <si>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</si>
  <si>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</si>
  <si>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</si>
  <si>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</si>
  <si>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</si>
  <si>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</si>
  <si>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</si>
  <si>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</si>
  <si>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</si>
  <si>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</si>
  <si>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</si>
  <si>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</si>
  <si>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</si>
  <si>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</si>
  <si>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</si>
  <si>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</si>
  <si>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</si>
  <si>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</si>
  <si>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</si>
  <si>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</si>
  <si>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</si>
  <si>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</si>
  <si>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</si>
  <si>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</si>
  <si>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</si>
  <si>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</si>
  <si>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</si>
  <si>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</si>
  <si>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</si>
  <si>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</si>
  <si>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</si>
  <si>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</si>
  <si>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</si>
  <si>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</si>
  <si>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</si>
  <si>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</si>
  <si>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</si>
  <si>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</si>
  <si>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</si>
  <si>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</si>
  <si>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</si>
  <si>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</si>
  <si>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</si>
  <si>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</si>
  <si>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</si>
  <si>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</si>
  <si>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</si>
  <si>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</si>
  <si>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</si>
  <si>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</si>
  <si>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</si>
  <si>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</si>
  <si>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</si>
  <si>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</si>
  <si>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</si>
  <si>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</si>
  <si>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</si>
  <si>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</si>
  <si>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</si>
  <si>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</si>
  <si>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</si>
  <si>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</si>
  <si>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</si>
  <si>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</si>
  <si>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</si>
  <si>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</si>
  <si>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</si>
  <si>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</si>
  <si>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</si>
  <si>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</si>
  <si>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</si>
  <si>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</si>
  <si>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</si>
  <si>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</si>
  <si>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</si>
  <si>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</si>
  <si>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</si>
  <si>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</si>
  <si>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</si>
  <si>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</si>
  <si>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</si>
  <si>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</si>
  <si>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</si>
  <si>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</si>
  <si>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</si>
  <si>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</si>
  <si>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</si>
  <si>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</si>
  <si>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</si>
  <si>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</si>
  <si>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</si>
  <si>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</si>
  <si>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</si>
  <si>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</si>
  <si>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</si>
  <si>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</si>
  <si>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</si>
  <si>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</si>
  <si>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</si>
  <si>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</si>
  <si>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</si>
  <si>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</si>
  <si>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</si>
  <si>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</si>
  <si>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</si>
  <si>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</si>
  <si>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</si>
  <si>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</si>
  <si>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</si>
  <si>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</si>
  <si>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</si>
  <si>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</si>
  <si>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</si>
  <si>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</si>
  <si>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</si>
  <si>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</si>
  <si>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</si>
  <si>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</si>
  <si>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</si>
  <si>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</si>
  <si>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</si>
  <si>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</si>
  <si>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</si>
  <si>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</si>
  <si>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</si>
  <si>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</si>
  <si>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</si>
  <si>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</si>
  <si>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</si>
  <si>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</si>
  <si>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</si>
  <si>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</si>
  <si>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</si>
  <si>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</si>
  <si>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</si>
  <si>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</si>
  <si>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</si>
  <si>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</si>
  <si>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</si>
  <si>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</si>
  <si>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</si>
  <si>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</si>
  <si>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</si>
  <si>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</si>
  <si>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</si>
  <si>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</si>
  <si>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</si>
  <si>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</si>
  <si>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</si>
  <si>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</si>
  <si>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</si>
  <si>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</si>
  <si>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</si>
  <si>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</si>
  <si>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</si>
  <si>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</si>
  <si>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</si>
  <si>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</si>
  <si>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</si>
  <si>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</si>
  <si>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</si>
  <si>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</si>
  <si>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</si>
  <si>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</si>
  <si>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</si>
  <si>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</si>
  <si>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</si>
  <si>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</si>
  <si>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</si>
  <si>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</si>
  <si>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</si>
  <si>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</si>
  <si>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</si>
  <si>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</si>
  <si>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</si>
  <si>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</si>
  <si>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</si>
  <si>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</si>
  <si>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</si>
  <si>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</si>
  <si>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</si>
  <si>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</si>
  <si>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</si>
  <si>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</si>
  <si>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</si>
  <si>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</si>
  <si>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</si>
  <si>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</si>
  <si>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</si>
  <si>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</si>
  <si>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</si>
  <si>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</si>
  <si>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</si>
  <si>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</si>
  <si>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</si>
  <si>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</si>
  <si>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</si>
  <si>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</si>
  <si>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</si>
  <si>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</si>
  <si>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</si>
  <si>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</si>
  <si>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</si>
  <si>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</si>
  <si>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</si>
  <si>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</si>
  <si>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</si>
  <si>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</si>
  <si>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</si>
  <si>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</si>
  <si>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</si>
  <si>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</si>
  <si>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</si>
  <si>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</si>
  <si>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</si>
  <si>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</si>
  <si>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</si>
  <si>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</si>
  <si>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</si>
  <si>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</si>
  <si>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</si>
  <si>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</si>
  <si>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</si>
  <si>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</si>
  <si>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</si>
  <si>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</si>
  <si>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</si>
  <si>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</si>
  <si>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</si>
  <si>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</si>
  <si>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</si>
  <si>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</si>
  <si>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</si>
  <si>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</si>
  <si>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</si>
  <si>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</si>
  <si>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</si>
  <si>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</si>
  <si>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</si>
  <si>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</si>
  <si>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</si>
  <si>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</si>
  <si>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</si>
  <si>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</si>
  <si>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</si>
  <si>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</si>
  <si>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</si>
  <si>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</si>
  <si>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</si>
  <si>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</si>
  <si>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</si>
  <si>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</si>
  <si>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</si>
  <si>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</si>
  <si>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</si>
  <si>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</si>
  <si>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</si>
  <si>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</si>
  <si>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</si>
  <si>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</si>
  <si>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</si>
  <si>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</si>
  <si>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</si>
  <si>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</si>
  <si>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</si>
  <si>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</si>
  <si>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</si>
  <si>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</si>
  <si>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</si>
  <si>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</si>
  <si>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</si>
  <si>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</si>
  <si>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</si>
  <si>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</si>
  <si>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</si>
  <si>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</si>
  <si>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</si>
  <si>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</si>
  <si>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</si>
  <si>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</si>
  <si>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</si>
  <si>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</si>
  <si>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</si>
  <si>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</si>
  <si>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</si>
  <si>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</si>
  <si>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</si>
  <si>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</si>
  <si>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</si>
  <si>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</si>
  <si>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</si>
  <si>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</si>
  <si>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</si>
  <si>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</si>
  <si>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</si>
  <si>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</si>
  <si>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</si>
  <si>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</si>
  <si>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</si>
  <si>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</si>
  <si>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</si>
  <si>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</si>
  <si>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</si>
  <si>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</si>
  <si>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</si>
  <si>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</si>
  <si>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</si>
  <si>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</si>
  <si>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</si>
  <si>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</si>
  <si>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</si>
  <si>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</si>
  <si>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</si>
  <si>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</si>
  <si>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</si>
  <si>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</si>
  <si>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</si>
  <si>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</si>
  <si>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</si>
  <si>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</si>
  <si>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</si>
  <si>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</si>
  <si>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</si>
  <si>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</si>
  <si>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</si>
  <si>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</si>
  <si>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</si>
  <si>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</si>
  <si>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</si>
  <si>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</si>
  <si>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</si>
  <si>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</si>
  <si>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</si>
  <si>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</si>
  <si>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</si>
  <si>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</si>
  <si>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</si>
  <si>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</si>
  <si>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</si>
  <si>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</si>
  <si>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</si>
  <si>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</si>
  <si>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</si>
  <si>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</si>
  <si>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</si>
  <si>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</si>
  <si>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</si>
  <si>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</si>
  <si>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</si>
  <si>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</si>
  <si>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</si>
  <si>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</si>
  <si>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</si>
  <si>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</si>
  <si>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</si>
  <si>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</si>
  <si>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</si>
  <si>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</si>
  <si>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</si>
  <si>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</si>
  <si>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</si>
  <si>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</si>
  <si>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</si>
  <si>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</si>
  <si>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</si>
  <si>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</si>
  <si>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</si>
  <si>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</si>
  <si>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</si>
  <si>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</si>
  <si>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</si>
  <si>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</si>
  <si>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</si>
  <si>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</si>
  <si>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</si>
  <si>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</si>
  <si>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</si>
  <si>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</si>
  <si>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</si>
  <si>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</si>
  <si>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</si>
  <si>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</si>
  <si>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</si>
  <si>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</si>
  <si>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</si>
  <si>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</si>
  <si>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</si>
  <si>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</si>
  <si>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</si>
  <si>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</si>
  <si>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</si>
  <si>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</si>
  <si>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</si>
  <si>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</si>
  <si>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</si>
  <si>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</si>
  <si>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</si>
  <si>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</si>
  <si>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</si>
  <si>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</si>
  <si>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</si>
  <si>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</si>
  <si>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</si>
  <si>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</si>
  <si>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</si>
  <si>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</si>
  <si>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</si>
  <si>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</si>
  <si>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</si>
  <si>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</si>
  <si>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</si>
  <si>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</si>
  <si>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</si>
  <si>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</si>
  <si>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</si>
  <si>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</si>
  <si>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</si>
  <si>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</si>
  <si>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</si>
  <si>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</si>
  <si>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</si>
  <si>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</si>
  <si>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</si>
  <si>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</si>
  <si>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</si>
  <si>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</si>
  <si>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</si>
  <si>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</si>
  <si>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</si>
  <si>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</si>
  <si>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</si>
  <si>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</si>
  <si>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</si>
  <si>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</si>
  <si>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</si>
  <si>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</si>
  <si>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</si>
  <si>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</si>
  <si>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</si>
  <si>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</si>
  <si>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</si>
  <si>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</si>
  <si>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</si>
  <si>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</si>
  <si>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</si>
  <si>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</si>
  <si>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</si>
  <si>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</si>
  <si>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</si>
  <si>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</si>
  <si>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</si>
  <si>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</si>
  <si>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</si>
  <si>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</si>
  <si>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</si>
  <si>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</si>
  <si>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</si>
  <si>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</si>
  <si>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</si>
  <si>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</si>
  <si>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</si>
  <si>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</si>
  <si>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</si>
  <si>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</si>
  <si>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</si>
  <si>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</si>
  <si>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</si>
  <si>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</si>
  <si>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</si>
  <si>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</si>
  <si>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</si>
  <si>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</si>
  <si>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</si>
  <si>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</si>
  <si>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</si>
  <si>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</si>
  <si>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</si>
  <si>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</si>
  <si>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</si>
  <si>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</si>
  <si>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</si>
  <si>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</si>
  <si>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</si>
  <si>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</si>
  <si>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</si>
  <si>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</si>
  <si>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</si>
  <si>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</si>
  <si>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</si>
  <si>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</si>
  <si>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</si>
  <si>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</si>
  <si>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</si>
  <si>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</si>
  <si>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</si>
  <si>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</si>
  <si>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</si>
  <si>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</si>
  <si>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</si>
  <si>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</si>
  <si>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</si>
  <si>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</si>
  <si>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</si>
  <si>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</si>
  <si>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</si>
  <si>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</si>
  <si>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</si>
  <si>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</si>
  <si>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</si>
  <si>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</si>
  <si>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</si>
  <si>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</si>
  <si>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</si>
  <si>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</si>
  <si>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</si>
  <si>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</si>
  <si>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</si>
  <si>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</si>
  <si>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</si>
  <si>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</si>
  <si>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</si>
  <si>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</si>
  <si>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</si>
  <si>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</si>
  <si>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</si>
  <si>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</si>
  <si>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</si>
  <si>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</si>
  <si>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</si>
  <si>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</si>
  <si>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</si>
  <si>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</si>
  <si>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</si>
  <si>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</si>
  <si>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</si>
  <si>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</si>
  <si>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</si>
  <si>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</si>
  <si>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</si>
  <si>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</si>
  <si>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</si>
  <si>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</si>
  <si>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</si>
  <si>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</si>
  <si>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</si>
  <si>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</si>
  <si>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</si>
  <si>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</si>
  <si>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</si>
  <si>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</si>
  <si>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</si>
  <si>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</si>
  <si>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</si>
  <si>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</si>
  <si>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</si>
  <si>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</si>
  <si>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</si>
  <si>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</si>
  <si>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</si>
  <si>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</si>
  <si>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</si>
  <si>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</si>
  <si>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</si>
  <si>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</si>
  <si>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</si>
  <si>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</si>
  <si>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</si>
  <si>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</si>
  <si>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</si>
  <si>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</si>
  <si>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</si>
  <si>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</si>
  <si>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</si>
  <si>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</si>
  <si>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</si>
  <si>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</si>
  <si>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</si>
  <si>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</si>
  <si>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</si>
  <si>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</si>
  <si>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</si>
  <si>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</si>
  <si>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</si>
  <si>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</si>
  <si>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</si>
  <si>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</si>
  <si>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</si>
  <si>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</si>
  <si>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</si>
  <si>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</si>
  <si>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</si>
  <si>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</si>
  <si>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</si>
  <si>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</si>
  <si>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</si>
  <si>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</si>
  <si>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</si>
  <si>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</si>
  <si>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</si>
  <si>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</si>
  <si>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</si>
  <si>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</si>
  <si>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</si>
  <si>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</si>
  <si>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</si>
  <si>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</si>
  <si>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</si>
  <si>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</si>
  <si>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</si>
  <si>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</si>
  <si>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</si>
  <si>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</si>
  <si>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</si>
  <si>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</si>
  <si>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</si>
  <si>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</si>
  <si>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</si>
  <si>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</si>
  <si>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</si>
  <si>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</si>
  <si>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</si>
  <si>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</si>
  <si>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</si>
  <si>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</si>
  <si>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</si>
  <si>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</si>
  <si>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</si>
  <si>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</si>
  <si>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</si>
  <si>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</si>
  <si>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</si>
  <si>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</si>
  <si>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</si>
  <si>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</si>
  <si>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</si>
  <si>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</si>
  <si>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</si>
  <si>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</si>
  <si>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</si>
  <si>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</si>
  <si>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</si>
  <si>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</si>
  <si>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</si>
  <si>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</si>
  <si>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</si>
  <si>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</si>
  <si>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</si>
  <si>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</si>
  <si>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</si>
  <si>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</si>
  <si>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</si>
  <si>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</si>
  <si>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</si>
  <si>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</si>
  <si>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</si>
  <si>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</si>
  <si>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</si>
  <si>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</si>
  <si>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</si>
  <si>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</si>
  <si>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</si>
  <si>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</si>
  <si>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</si>
  <si>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</si>
  <si>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</si>
  <si>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</si>
  <si>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</si>
  <si>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</si>
  <si>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</si>
  <si>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</si>
  <si>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</si>
  <si>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</si>
  <si>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</si>
  <si>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</si>
  <si>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</si>
  <si>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</si>
  <si>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</si>
  <si>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</si>
  <si>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</si>
  <si>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</si>
  <si>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</si>
  <si>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</si>
  <si>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</si>
  <si>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</si>
  <si>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</si>
  <si>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</si>
  <si>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</si>
  <si>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</si>
  <si>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</si>
  <si>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</si>
  <si>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</si>
  <si>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</si>
  <si>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</si>
  <si>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</si>
  <si>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</si>
  <si>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</si>
  <si>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</si>
  <si>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</si>
  <si>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</si>
  <si>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</si>
  <si>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</si>
  <si>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</si>
  <si>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</si>
  <si>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</si>
  <si>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</si>
  <si>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</si>
  <si>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</si>
  <si>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</si>
  <si>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</si>
  <si>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</si>
  <si>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</si>
  <si>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</si>
  <si>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</si>
  <si>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</si>
  <si>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</si>
  <si>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</si>
  <si>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</si>
  <si>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</si>
  <si>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</si>
  <si>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</si>
  <si>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</si>
  <si>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</si>
  <si>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</si>
  <si>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</si>
  <si>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</si>
  <si>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</si>
  <si>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</si>
  <si>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</si>
  <si>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</si>
  <si>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</si>
  <si>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</si>
  <si>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</si>
  <si>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</si>
  <si>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</si>
  <si>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</si>
  <si>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</si>
  <si>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</si>
  <si>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</si>
  <si>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</si>
  <si>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</si>
  <si>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</si>
  <si>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</si>
  <si>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</si>
  <si>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</si>
  <si>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</si>
  <si>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</si>
  <si>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</si>
  <si>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</si>
  <si>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</si>
  <si>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</si>
  <si>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</si>
  <si>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</si>
  <si>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</si>
  <si>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</si>
  <si>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</si>
  <si>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</si>
  <si>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</si>
  <si>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</si>
  <si>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</si>
  <si>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</si>
  <si>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</si>
  <si>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</si>
  <si>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</si>
  <si>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</si>
  <si>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</si>
  <si>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</si>
  <si>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</si>
  <si>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</si>
  <si>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</si>
  <si>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</si>
  <si>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</si>
  <si>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</si>
  <si>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</si>
  <si>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</si>
  <si>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</si>
  <si>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</si>
  <si>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</si>
  <si>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</si>
  <si>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</si>
  <si>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</si>
  <si>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</si>
  <si>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</si>
  <si>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</si>
  <si>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</si>
  <si>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</si>
  <si>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</si>
  <si>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</si>
  <si>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</si>
  <si>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</si>
  <si>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</si>
  <si>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</si>
  <si>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</si>
  <si>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</si>
  <si>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</si>
  <si>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</si>
  <si>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</si>
  <si>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</si>
  <si>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</si>
  <si>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</si>
  <si>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</si>
  <si>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</si>
  <si>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</si>
  <si>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</si>
  <si>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</si>
  <si>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</si>
  <si>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</si>
  <si>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</si>
  <si>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</si>
  <si>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</si>
  <si>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</si>
  <si>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</si>
  <si>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</si>
  <si>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</si>
  <si>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</si>
  <si>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</si>
  <si>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</si>
  <si>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</si>
  <si>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</si>
  <si>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</si>
  <si>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</si>
  <si>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</si>
  <si>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</si>
  <si>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</si>
  <si>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</si>
  <si>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</si>
  <si>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</si>
  <si>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</si>
  <si>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</si>
  <si>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</si>
  <si>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</si>
  <si>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</si>
  <si>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</si>
  <si>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</si>
  <si>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</si>
  <si>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</si>
  <si>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</si>
  <si>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</si>
  <si>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</si>
  <si>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</si>
  <si>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</si>
  <si>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</si>
  <si>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</si>
  <si>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</si>
  <si>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</si>
  <si>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</si>
  <si>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</si>
  <si>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</si>
  <si>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</si>
  <si>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</si>
  <si>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</si>
  <si>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</si>
  <si>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</si>
  <si>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</si>
  <si>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</si>
  <si>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</si>
  <si>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</si>
  <si>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</si>
  <si>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</si>
  <si>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</si>
  <si>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</si>
  <si>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</si>
  <si>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</si>
  <si>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</si>
  <si>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</si>
  <si>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</si>
  <si>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</si>
  <si>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</si>
  <si>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</si>
  <si>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</si>
  <si>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</si>
  <si>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</si>
  <si>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</si>
  <si>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</si>
  <si>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</si>
  <si>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</si>
  <si>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</si>
  <si>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</si>
  <si>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</si>
  <si>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</si>
  <si>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</si>
  <si>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</si>
  <si>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</si>
  <si>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</si>
  <si>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</si>
  <si>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</si>
  <si>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</si>
  <si>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</si>
  <si>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</si>
  <si>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</si>
  <si>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</si>
  <si>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</si>
  <si>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</si>
  <si>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</si>
  <si>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</si>
  <si>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</si>
  <si>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</si>
  <si>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</si>
  <si>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</si>
  <si>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</si>
  <si>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</si>
  <si>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</si>
  <si>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</si>
  <si>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</si>
  <si>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</si>
  <si>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</si>
  <si>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</si>
  <si>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</si>
  <si>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</si>
  <si>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</si>
  <si>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</si>
  <si>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</si>
  <si>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</si>
  <si>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</si>
  <si>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</si>
  <si>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</si>
  <si>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</si>
  <si>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</si>
  <si>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</si>
  <si>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</si>
  <si>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</si>
  <si>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</si>
  <si>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</si>
  <si>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</si>
  <si>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</si>
  <si>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</si>
  <si>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</si>
  <si>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</si>
  <si>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</si>
  <si>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</si>
  <si>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</si>
  <si>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</si>
  <si>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</si>
  <si>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</si>
  <si>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</si>
  <si>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</si>
  <si>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</si>
  <si>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</si>
  <si>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</si>
  <si>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</si>
  <si>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</si>
  <si>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</si>
  <si>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</si>
  <si>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</si>
  <si>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</si>
  <si>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</si>
  <si>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</si>
  <si>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</si>
  <si>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</si>
  <si>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</si>
  <si>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</si>
  <si>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</si>
  <si>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</si>
  <si>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</si>
  <si>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</si>
  <si>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</si>
  <si>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</si>
  <si>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</si>
  <si>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</si>
  <si>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</si>
  <si>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</si>
  <si>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</si>
  <si>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</si>
  <si>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</si>
  <si>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</si>
  <si>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</si>
  <si>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</si>
  <si>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</si>
  <si>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</si>
  <si>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</si>
  <si>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</si>
  <si>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</si>
  <si>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</si>
  <si>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</si>
  <si>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</si>
  <si>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</si>
  <si>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</si>
  <si>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</si>
  <si>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</si>
  <si>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</si>
  <si>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</si>
  <si>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</si>
  <si>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</si>
  <si>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</si>
  <si>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</si>
  <si>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</si>
  <si>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</si>
  <si>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</si>
  <si>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</si>
  <si>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</si>
  <si>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</si>
  <si>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</si>
  <si>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</si>
  <si>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</si>
  <si>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</si>
  <si>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</si>
  <si>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</si>
  <si>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</si>
  <si>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</si>
  <si>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</si>
  <si>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</si>
  <si>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</si>
  <si>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</si>
  <si>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</si>
  <si>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</si>
  <si>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</si>
  <si>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</si>
  <si>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</si>
  <si>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</si>
  <si>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</si>
  <si>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</si>
  <si>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</si>
  <si>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</si>
  <si>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</si>
  <si>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</si>
  <si>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</si>
  <si>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</si>
  <si>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</si>
  <si>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</si>
  <si>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</si>
  <si>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</si>
  <si>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</si>
  <si>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</si>
  <si>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</si>
  <si>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</si>
  <si>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</si>
  <si>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</si>
  <si>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</si>
  <si>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</si>
  <si>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</si>
  <si>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</si>
  <si>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</si>
  <si>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</si>
  <si>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</si>
  <si>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</si>
  <si>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</si>
  <si>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</si>
  <si>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</si>
  <si>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</si>
  <si>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</si>
  <si>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</si>
  <si>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</si>
  <si>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</si>
  <si>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</si>
  <si>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</si>
  <si>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</si>
  <si>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</si>
  <si>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</si>
  <si>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</si>
  <si>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</si>
  <si>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</si>
  <si>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</si>
  <si>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</si>
  <si>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</si>
  <si>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</si>
  <si>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</si>
  <si>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</si>
  <si>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</si>
  <si>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</si>
  <si>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</si>
  <si>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</si>
  <si>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</si>
  <si>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</si>
  <si>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</si>
  <si>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</si>
  <si>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</si>
  <si>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</si>
  <si>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</si>
  <si>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</si>
  <si>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</si>
  <si>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</si>
  <si>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</si>
  <si>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</si>
  <si>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</si>
  <si>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</si>
  <si>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</si>
  <si>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</si>
  <si>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</si>
  <si>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</si>
  <si>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</si>
  <si>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</si>
  <si>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</si>
  <si>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</si>
  <si>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</si>
  <si>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</si>
  <si>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</si>
  <si>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</si>
  <si>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</si>
  <si>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</si>
  <si>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</si>
  <si>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</si>
  <si>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</si>
  <si>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</si>
  <si>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</si>
  <si>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</si>
  <si>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</si>
  <si>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</si>
  <si>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</si>
  <si>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</si>
  <si>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</si>
  <si>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</si>
  <si>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</si>
  <si>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</si>
  <si>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</si>
  <si>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</si>
  <si>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</si>
  <si>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</si>
  <si>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</si>
  <si>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</si>
  <si>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</si>
  <si>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</si>
  <si>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</si>
  <si>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</si>
  <si>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</si>
  <si>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</si>
  <si>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</si>
  <si>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</si>
  <si>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</si>
  <si>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</si>
  <si>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</si>
  <si>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</si>
  <si>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</si>
  <si>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</si>
  <si>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</si>
  <si>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</si>
  <si>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</si>
  <si>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</si>
  <si>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</si>
  <si>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</si>
  <si>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</si>
  <si>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</si>
  <si>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</si>
  <si>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</si>
  <si>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</si>
  <si>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</si>
  <si>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</si>
  <si>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</si>
  <si>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</si>
  <si>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</si>
  <si>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</si>
  <si>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</si>
  <si>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</si>
  <si>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</si>
  <si>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</si>
  <si>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</si>
  <si>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</si>
  <si>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</si>
  <si>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</si>
  <si>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</si>
  <si>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</si>
  <si>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</si>
  <si>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</si>
  <si>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</si>
  <si>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</si>
  <si>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</si>
  <si>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</si>
  <si>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</si>
  <si>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</si>
  <si>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</si>
  <si>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</si>
  <si>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</si>
  <si>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</si>
  <si>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</si>
  <si>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</si>
  <si>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</si>
  <si>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</si>
  <si>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</si>
  <si>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</si>
  <si>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</si>
  <si>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</si>
  <si>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</si>
  <si>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</si>
  <si>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</si>
  <si>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</si>
  <si>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</si>
  <si>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</si>
  <si>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</si>
  <si>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</si>
  <si>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</si>
  <si>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</si>
  <si>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</si>
  <si>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</si>
  <si>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</si>
  <si>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</si>
  <si>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</si>
  <si>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</si>
  <si>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</si>
  <si>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</si>
  <si>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</si>
  <si>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</si>
  <si>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</si>
  <si>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</si>
  <si>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</si>
  <si>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</si>
  <si>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</si>
  <si>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</si>
  <si>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</si>
  <si>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</si>
  <si>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</si>
  <si>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</si>
  <si>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</si>
  <si>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</si>
  <si>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</si>
  <si>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</si>
  <si>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</si>
  <si>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</si>
  <si>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</si>
  <si>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</si>
  <si>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</si>
  <si>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</si>
  <si>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</si>
  <si>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</si>
  <si>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</si>
  <si>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</si>
  <si>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</si>
  <si>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</si>
  <si>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</si>
  <si>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</si>
  <si>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</si>
  <si>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</si>
  <si>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</si>
  <si>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</si>
  <si>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</si>
  <si>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</si>
  <si>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</si>
  <si>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</si>
  <si>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</si>
  <si>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</si>
  <si>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</si>
  <si>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</si>
  <si>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</si>
  <si>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</si>
  <si>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</si>
  <si>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</si>
  <si>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</si>
  <si>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</si>
  <si>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</si>
  <si>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</si>
  <si>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</si>
  <si>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</si>
  <si>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</si>
  <si>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</si>
  <si>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</si>
  <si>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</si>
  <si>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</si>
  <si>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</si>
  <si>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</si>
  <si>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</si>
  <si>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</si>
  <si>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</si>
  <si>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</si>
  <si>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</si>
  <si>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</si>
  <si>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</si>
  <si>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</si>
  <si>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</si>
  <si>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</si>
  <si>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</si>
  <si>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</si>
  <si>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</si>
  <si>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</si>
  <si>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</si>
  <si>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</si>
  <si>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</si>
  <si>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</si>
  <si>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</si>
  <si>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</si>
  <si>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</si>
  <si>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</si>
  <si>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</si>
  <si>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</si>
  <si>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</si>
  <si>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</si>
  <si>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</si>
  <si>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</si>
  <si>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</si>
  <si>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</si>
  <si>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</si>
  <si>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</si>
  <si>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</si>
  <si>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</si>
  <si>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</si>
  <si>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</si>
  <si>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</si>
  <si>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</si>
  <si>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</si>
  <si>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</si>
  <si>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</si>
  <si>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</si>
  <si>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</si>
  <si>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</si>
  <si>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</si>
  <si>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</si>
  <si>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</si>
  <si>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</si>
  <si>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</si>
  <si>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</si>
  <si>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</si>
  <si>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</si>
  <si>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</si>
  <si>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</si>
  <si>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</si>
  <si>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</si>
  <si>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</si>
  <si>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</si>
  <si>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</si>
  <si>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</si>
  <si>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</si>
  <si>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</si>
  <si>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</si>
  <si>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</si>
  <si>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</si>
  <si>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</si>
  <si>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</si>
  <si>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</si>
  <si>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</si>
  <si>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</si>
  <si>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</si>
  <si>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</si>
  <si>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</si>
  <si>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</si>
  <si>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</si>
  <si>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</si>
  <si>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</si>
  <si>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</si>
  <si>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</si>
  <si>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</si>
  <si>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</si>
  <si>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</si>
  <si>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</si>
  <si>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</si>
  <si>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</si>
  <si>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</si>
  <si>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</si>
  <si>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</si>
  <si>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</si>
  <si>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</si>
  <si>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</si>
  <si>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</si>
  <si>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</si>
  <si>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</si>
  <si>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</si>
  <si>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</si>
  <si>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</si>
  <si>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</si>
  <si>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</si>
  <si>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</si>
  <si>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</si>
  <si>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</si>
  <si>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</si>
  <si>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</si>
  <si>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</si>
  <si>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</si>
  <si>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</si>
  <si>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</si>
  <si>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</si>
  <si>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</si>
  <si>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</si>
  <si>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</si>
  <si>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</si>
  <si>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</si>
  <si>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</si>
  <si>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</si>
  <si>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</si>
  <si>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</si>
  <si>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</si>
  <si>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</si>
  <si>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</si>
  <si>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</si>
  <si>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</si>
  <si>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</si>
  <si>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</si>
  <si>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</si>
  <si>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</si>
  <si>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</si>
  <si>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</si>
  <si>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</si>
  <si>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</si>
  <si>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</si>
  <si>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</si>
  <si>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</si>
  <si>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</si>
  <si>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</si>
  <si>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</si>
  <si>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</si>
  <si>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</si>
  <si>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</si>
  <si>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</si>
  <si>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</si>
  <si>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</si>
  <si>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</si>
  <si>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</si>
  <si>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</si>
  <si>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</si>
  <si>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</si>
  <si>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</si>
  <si>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</si>
  <si>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</si>
  <si>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</si>
  <si>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</si>
  <si>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</si>
  <si>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</si>
  <si>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</si>
  <si>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</si>
  <si>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</si>
  <si>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</si>
  <si>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</si>
  <si>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</si>
  <si>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</si>
  <si>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</si>
  <si>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</si>
  <si>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</si>
  <si>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</si>
  <si>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</si>
  <si>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</si>
  <si>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</si>
  <si>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</si>
  <si>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</si>
  <si>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</si>
  <si>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</si>
  <si>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</si>
  <si>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</si>
  <si>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</si>
  <si>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</si>
  <si>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</si>
  <si>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</si>
  <si>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</si>
  <si>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</si>
  <si>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</si>
  <si>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</si>
  <si>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</si>
  <si>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</si>
  <si>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</si>
  <si>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</si>
  <si>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</si>
  <si>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</si>
  <si>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</si>
  <si>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</si>
  <si>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</si>
  <si>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</si>
  <si>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</si>
  <si>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</si>
  <si>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</si>
  <si>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</si>
  <si>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</si>
  <si>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</si>
  <si>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</si>
  <si>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</si>
  <si>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</si>
  <si>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</si>
  <si>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</si>
  <si>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</si>
  <si>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</si>
  <si>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</si>
  <si>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</si>
  <si>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</si>
  <si>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</si>
  <si>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</si>
  <si>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</si>
  <si>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</si>
  <si>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</si>
  <si>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</si>
  <si>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</si>
  <si>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</si>
  <si>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</si>
  <si>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</si>
  <si>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</si>
  <si>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</si>
  <si>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</si>
  <si>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</si>
  <si>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</si>
  <si>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</si>
  <si>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</si>
  <si>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</si>
  <si>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</si>
  <si>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</si>
  <si>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</si>
  <si>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</si>
  <si>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</si>
  <si>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</si>
  <si>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</si>
  <si>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</si>
  <si>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</si>
  <si>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</si>
  <si>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</si>
  <si>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</si>
  <si>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</si>
  <si>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</si>
  <si>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</si>
  <si>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</si>
  <si>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</si>
  <si>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</si>
  <si>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</si>
  <si>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</si>
  <si>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</si>
  <si>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</si>
  <si>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</si>
  <si>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</si>
  <si>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</si>
  <si>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</si>
  <si>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</si>
  <si>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</si>
  <si>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</si>
  <si>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</si>
  <si>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</si>
  <si>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</si>
  <si>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</si>
  <si>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</si>
  <si>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</si>
  <si>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</si>
  <si>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</si>
  <si>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</si>
  <si>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</si>
  <si>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</si>
  <si>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</si>
  <si>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</si>
  <si>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</si>
  <si>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</si>
  <si>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</si>
  <si>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</si>
  <si>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</si>
  <si>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</si>
  <si>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</si>
  <si>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</si>
  <si>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</si>
  <si>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</si>
  <si>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</si>
  <si>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</si>
  <si>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</si>
  <si>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</si>
  <si>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</si>
  <si>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</si>
  <si>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</si>
  <si>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</si>
  <si>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</si>
  <si>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</si>
  <si>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</si>
  <si>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</si>
  <si>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</si>
  <si>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</si>
  <si>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</si>
  <si>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</si>
  <si>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</si>
  <si>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</si>
  <si>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</si>
  <si>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</si>
  <si>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</si>
  <si>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</si>
  <si>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</si>
  <si>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</si>
  <si>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</si>
  <si>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</si>
  <si>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</si>
  <si>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</si>
  <si>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</si>
  <si>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</si>
  <si>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</si>
  <si>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</si>
  <si>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</si>
  <si>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</si>
  <si>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</si>
  <si>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</si>
  <si>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</si>
  <si>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</si>
  <si>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</si>
  <si>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</si>
  <si>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</si>
  <si>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</si>
  <si>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</si>
  <si>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</si>
  <si>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</si>
  <si>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</si>
  <si>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</si>
  <si>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</si>
  <si>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</si>
  <si>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</si>
  <si>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</si>
  <si>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</si>
  <si>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</si>
  <si>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</si>
  <si>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</si>
  <si>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</si>
  <si>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</si>
  <si>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</si>
  <si>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</si>
  <si>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</si>
  <si>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</si>
  <si>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</si>
  <si>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</si>
  <si>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</si>
  <si>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</si>
  <si>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</si>
  <si>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</si>
  <si>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</si>
  <si>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</si>
  <si>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</si>
  <si>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</si>
  <si>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</si>
  <si>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</si>
  <si>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</si>
  <si>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</si>
  <si>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</si>
  <si>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</si>
  <si>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</si>
  <si>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</si>
  <si>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</si>
  <si>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</si>
  <si>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</si>
  <si>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</si>
  <si>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</si>
  <si>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</si>
  <si>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</si>
  <si>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</si>
  <si>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</si>
  <si>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</si>
  <si>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</si>
  <si>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</si>
  <si>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</si>
  <si>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</si>
  <si>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</si>
  <si>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</si>
  <si>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</si>
  <si>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</si>
  <si>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</si>
  <si>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</si>
  <si>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</si>
  <si>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</si>
  <si>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</si>
  <si>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</si>
  <si>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</si>
  <si>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</si>
  <si>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</si>
  <si>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</si>
  <si>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</si>
  <si>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</si>
  <si>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</si>
  <si>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</si>
  <si>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</si>
  <si>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</si>
  <si>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</si>
  <si>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</si>
  <si>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</si>
  <si>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</si>
  <si>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</si>
  <si>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</si>
  <si>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</si>
  <si>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</si>
  <si>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</si>
  <si>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</si>
  <si>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</si>
  <si>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</si>
  <si>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</si>
  <si>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</si>
  <si>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</si>
  <si>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</si>
  <si>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</si>
  <si>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</si>
  <si>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</si>
  <si>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</si>
  <si>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</si>
  <si>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</si>
  <si>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</si>
  <si>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</si>
  <si>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</si>
  <si>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</si>
  <si>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</si>
  <si>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</si>
  <si>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</si>
  <si>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</si>
  <si>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</si>
  <si>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</si>
  <si>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</si>
  <si>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</si>
  <si>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</si>
  <si>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</si>
  <si>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</si>
  <si>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</si>
  <si>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</si>
  <si>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</si>
  <si>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</si>
  <si>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</si>
  <si>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</si>
  <si>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</si>
  <si>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</si>
  <si>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</si>
  <si>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</si>
  <si>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</si>
  <si>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</si>
  <si>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</si>
  <si>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</si>
  <si>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</si>
  <si>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</si>
  <si>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</si>
  <si>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</si>
  <si>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</si>
  <si>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</si>
  <si>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</si>
  <si>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</si>
  <si>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</si>
  <si>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</si>
  <si>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</si>
  <si>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</si>
  <si>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</si>
  <si>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</si>
  <si>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</si>
  <si>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</si>
  <si>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</si>
  <si>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</si>
  <si>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</si>
  <si>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</si>
  <si>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</si>
  <si>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</si>
  <si>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</si>
  <si>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</si>
  <si>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</si>
  <si>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</si>
  <si>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</si>
  <si>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</si>
  <si>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</si>
  <si>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</si>
  <si>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</si>
  <si>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</si>
  <si>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</si>
  <si>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</si>
  <si>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</si>
  <si>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</si>
  <si>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</si>
  <si>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</si>
  <si>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</si>
  <si>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</si>
  <si>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</si>
  <si>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</si>
  <si>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</si>
  <si>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</si>
  <si>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</si>
  <si>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</si>
  <si>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</si>
  <si>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</si>
  <si>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</si>
  <si>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</si>
  <si>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</si>
  <si>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</si>
  <si>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</si>
  <si>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</si>
  <si>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</si>
  <si>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</si>
  <si>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</si>
  <si>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</si>
  <si>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</si>
  <si>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</si>
  <si>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</si>
  <si>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</si>
  <si>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</si>
  <si>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</si>
  <si>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</si>
  <si>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</si>
  <si>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</si>
  <si>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</si>
  <si>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</si>
  <si>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</si>
  <si>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</si>
  <si>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</si>
  <si>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</si>
  <si>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</si>
  <si>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</si>
  <si>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</si>
  <si>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</si>
  <si>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</si>
  <si>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</si>
  <si>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</si>
  <si>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</si>
  <si>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</si>
  <si>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</si>
  <si>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</si>
  <si>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</si>
  <si>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</si>
  <si>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</si>
  <si>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</si>
  <si>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</si>
  <si>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</si>
  <si>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</si>
  <si>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</si>
  <si>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</si>
  <si>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</si>
  <si>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</si>
  <si>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</si>
  <si>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</si>
  <si>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</si>
  <si>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</si>
  <si>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</si>
  <si>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</si>
  <si>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</si>
  <si>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</si>
  <si>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</si>
  <si>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</si>
  <si>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</si>
  <si>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</si>
  <si>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</si>
  <si>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</si>
  <si>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</si>
  <si>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</si>
  <si>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</si>
  <si>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</si>
  <si>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</si>
  <si>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</si>
  <si>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</si>
  <si>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</si>
  <si>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</si>
  <si>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</si>
  <si>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</si>
  <si>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</si>
  <si>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</si>
  <si>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</si>
  <si>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</si>
  <si>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</si>
  <si>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</si>
  <si>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</si>
  <si>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</si>
  <si>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</si>
  <si>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</si>
  <si>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</si>
  <si>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</si>
  <si>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</si>
  <si>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</si>
  <si>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</si>
  <si>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</si>
  <si>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</si>
  <si>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</si>
  <si>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</si>
  <si>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</si>
  <si>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</si>
  <si>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</si>
  <si>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</si>
  <si>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</si>
  <si>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</si>
  <si>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</si>
  <si>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</si>
  <si>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</si>
  <si>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</si>
  <si>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</si>
  <si>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</si>
  <si>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</si>
  <si>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</si>
  <si>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</si>
  <si>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</si>
  <si>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</si>
  <si>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</si>
  <si>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</si>
  <si>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</si>
  <si>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</si>
  <si>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</si>
  <si>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</si>
  <si>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</si>
  <si>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</si>
  <si>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</si>
  <si>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</si>
  <si>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</si>
  <si>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</si>
  <si>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</si>
  <si>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</si>
  <si>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</si>
  <si>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</si>
  <si>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</si>
  <si>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</si>
  <si>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</si>
  <si>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</si>
  <si>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</si>
  <si>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</si>
  <si>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</si>
  <si>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</si>
  <si>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</si>
  <si>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</si>
  <si>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</si>
  <si>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</si>
  <si>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</si>
  <si>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</si>
  <si>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</si>
  <si>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</si>
  <si>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</si>
  <si>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</si>
  <si>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</si>
  <si>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</si>
  <si>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</si>
  <si>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</si>
  <si>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</si>
  <si>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</si>
  <si>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</si>
  <si>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</si>
  <si>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</si>
  <si>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</si>
  <si>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</si>
  <si>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</si>
  <si>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</si>
  <si>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</si>
  <si>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</si>
  <si>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</si>
  <si>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</si>
  <si>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</si>
  <si>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</si>
  <si>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</si>
  <si>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</si>
  <si>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</si>
  <si>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</si>
  <si>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</si>
  <si>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</si>
  <si>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</si>
  <si>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</si>
  <si>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</si>
  <si>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</si>
  <si>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</si>
  <si>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</si>
  <si>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</si>
  <si>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</si>
  <si>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</si>
  <si>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</si>
  <si>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</si>
  <si>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</si>
  <si>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</si>
  <si>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</si>
  <si>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</si>
  <si>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</si>
  <si>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</si>
  <si>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</si>
  <si>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</si>
  <si>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</si>
  <si>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</si>
  <si>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</si>
  <si>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</si>
  <si>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</si>
  <si>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</si>
  <si>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</si>
  <si>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</si>
  <si>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</si>
  <si>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</si>
  <si>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</si>
  <si>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</si>
  <si>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</si>
  <si>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</si>
  <si>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</si>
  <si>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</si>
  <si>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</si>
  <si>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</si>
  <si>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</si>
  <si>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</si>
  <si>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</si>
  <si>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</si>
  <si>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</si>
  <si>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</si>
  <si>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</si>
  <si>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</si>
  <si>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</si>
  <si>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</si>
  <si>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</si>
  <si>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</si>
  <si>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</si>
  <si>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</si>
  <si>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</si>
  <si>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</si>
  <si>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</si>
  <si>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</si>
  <si>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</si>
  <si>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</si>
  <si>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</si>
  <si>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</si>
  <si>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</si>
  <si>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</si>
  <si>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</si>
  <si>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</si>
  <si>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</si>
  <si>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</si>
  <si>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</si>
  <si>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</si>
  <si>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</si>
  <si>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</si>
  <si>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</si>
  <si>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</si>
  <si>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</si>
  <si>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</si>
  <si>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</si>
  <si>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</si>
  <si>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</si>
  <si>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</si>
  <si>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</si>
  <si>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</si>
  <si>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</si>
  <si>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</si>
  <si>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</si>
  <si>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</si>
  <si>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</si>
  <si>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</si>
  <si>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</si>
  <si>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</si>
  <si>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</si>
  <si>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</si>
  <si>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</si>
  <si>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</si>
  <si>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</si>
  <si>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</si>
  <si>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</si>
  <si>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</si>
  <si>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</si>
  <si>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</si>
  <si>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</si>
  <si>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</si>
  <si>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</si>
  <si>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</si>
  <si>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</si>
  <si>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</si>
  <si>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</si>
  <si>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</si>
  <si>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</si>
  <si>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</si>
  <si>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</si>
  <si>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</si>
  <si>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</si>
  <si>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</si>
  <si>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</si>
  <si>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</si>
  <si>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</si>
  <si>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</si>
  <si>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</si>
  <si>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</si>
  <si>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</si>
  <si>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</si>
  <si>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</si>
  <si>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</si>
  <si>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</si>
  <si>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</si>
  <si>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</si>
  <si>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</si>
  <si>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</si>
  <si>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</si>
  <si>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</si>
  <si>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</si>
  <si>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</si>
  <si>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</si>
  <si>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</si>
  <si>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</si>
  <si>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</si>
  <si>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</si>
  <si>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</si>
  <si>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</si>
  <si>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</si>
  <si>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</si>
  <si>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</si>
  <si>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</si>
  <si>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</si>
  <si>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</si>
  <si>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</si>
  <si>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</si>
  <si>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</si>
  <si>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</si>
  <si>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</si>
  <si>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</si>
  <si>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</si>
  <si>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</si>
  <si>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</si>
  <si>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</si>
  <si>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</si>
  <si>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</si>
  <si>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</si>
  <si>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</si>
  <si>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</si>
  <si>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</si>
  <si>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</si>
  <si>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</si>
  <si>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</si>
  <si>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</si>
  <si>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</si>
  <si>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</si>
  <si>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</si>
  <si>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</si>
  <si>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</si>
  <si>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</si>
  <si>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</si>
  <si>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</si>
  <si>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</si>
  <si>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</si>
  <si>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</si>
  <si>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</si>
  <si>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</si>
  <si>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</si>
  <si>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</si>
  <si>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</si>
  <si>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</si>
  <si>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</si>
  <si>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</si>
  <si>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</si>
  <si>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</si>
  <si>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</si>
  <si>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</si>
  <si>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</si>
  <si>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</si>
  <si>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</si>
  <si>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</si>
  <si>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</si>
  <si>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</si>
  <si>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</si>
  <si>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</si>
  <si>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</si>
  <si>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</si>
  <si>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</si>
  <si>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</si>
  <si>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</si>
  <si>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</si>
  <si>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</si>
  <si>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</si>
  <si>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</si>
  <si>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</si>
  <si>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</si>
  <si>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</si>
  <si>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</si>
  <si>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</si>
  <si>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</si>
  <si>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</si>
  <si>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</si>
  <si>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</si>
  <si>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</si>
  <si>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</si>
  <si>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</si>
  <si>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</si>
  <si>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</si>
  <si>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</si>
  <si>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</si>
  <si>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</si>
  <si>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</si>
  <si>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</si>
  <si>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</si>
  <si>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</si>
  <si>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</si>
  <si>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</si>
  <si>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</si>
  <si>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</si>
  <si>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</si>
  <si>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</si>
  <si>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</si>
  <si>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</si>
  <si>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</si>
  <si>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</si>
  <si>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</si>
  <si>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</si>
  <si>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</si>
  <si>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</si>
  <si>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</si>
  <si>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</si>
  <si>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</si>
  <si>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</si>
  <si>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</si>
  <si>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</si>
  <si>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</si>
  <si>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</si>
  <si>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</si>
  <si>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</si>
  <si>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</si>
  <si>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</si>
  <si>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</si>
  <si>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</si>
  <si>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</si>
  <si>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</si>
  <si>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</si>
  <si>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</si>
  <si>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</si>
  <si>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</si>
  <si>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</si>
  <si>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</si>
  <si>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</si>
  <si>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</si>
  <si>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</si>
  <si>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</si>
  <si>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</si>
  <si>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</si>
  <si>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</si>
  <si>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</si>
  <si>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</si>
  <si>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</si>
  <si>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</si>
  <si>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</si>
  <si>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</si>
  <si>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</si>
  <si>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</si>
  <si>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</si>
  <si>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</si>
  <si>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</si>
  <si>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</si>
  <si>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</si>
  <si>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</si>
  <si>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</si>
  <si>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</si>
  <si>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</si>
  <si>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</si>
  <si>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</si>
  <si>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</si>
  <si>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</si>
  <si>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</si>
  <si>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</si>
  <si>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</si>
  <si>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</si>
  <si>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</si>
  <si>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</si>
  <si>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</si>
  <si>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</si>
  <si>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</si>
  <si>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</si>
  <si>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</si>
  <si>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</si>
  <si>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</si>
  <si>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</si>
  <si>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</si>
  <si>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</si>
  <si>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</si>
  <si>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</si>
  <si>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</si>
  <si>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</si>
  <si>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</si>
  <si>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</si>
  <si>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</si>
  <si>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</si>
  <si>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</si>
  <si>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</si>
  <si>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</si>
  <si>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</si>
  <si>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</si>
  <si>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</si>
  <si>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</si>
  <si>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</si>
  <si>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</si>
  <si>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</si>
  <si>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</si>
  <si>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</si>
  <si>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</si>
  <si>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</si>
  <si>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</si>
  <si>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</si>
  <si>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</si>
  <si>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</si>
  <si>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</si>
  <si>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</si>
  <si>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</si>
  <si>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</si>
  <si>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</si>
  <si>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</si>
  <si>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</si>
  <si>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</si>
  <si>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</si>
  <si>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</si>
  <si>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</si>
  <si>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</si>
  <si>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</si>
  <si>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</si>
  <si>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</si>
  <si>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</si>
  <si>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</si>
  <si>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</si>
  <si>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</si>
  <si>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</si>
  <si>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</si>
  <si>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</si>
  <si>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</si>
  <si>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</si>
  <si>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</si>
  <si>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</si>
  <si>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</si>
  <si>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</si>
  <si>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</si>
  <si>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</si>
  <si>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</si>
  <si>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</si>
  <si>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</si>
  <si>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</si>
  <si>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</si>
  <si>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</si>
  <si>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</si>
  <si>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</si>
  <si>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</si>
  <si>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</si>
  <si>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</si>
  <si>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</si>
  <si>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</si>
  <si>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</si>
  <si>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</si>
  <si>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</si>
  <si>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</si>
  <si>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</si>
  <si>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</si>
  <si>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</si>
  <si>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</si>
  <si>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</si>
  <si>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</si>
  <si>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</si>
  <si>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</si>
  <si>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</si>
  <si>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</si>
  <si>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</si>
  <si>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</si>
  <si>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</si>
  <si>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</si>
  <si>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</si>
  <si>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</si>
  <si>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</si>
  <si>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</si>
  <si>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</si>
  <si>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</si>
  <si>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</si>
  <si>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</si>
  <si>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</si>
  <si>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</si>
  <si>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</si>
  <si>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</si>
  <si>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</si>
  <si>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</si>
  <si>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</si>
  <si>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</si>
  <si>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</si>
  <si>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</si>
  <si>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</si>
  <si>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</si>
  <si>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</si>
  <si>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</si>
  <si>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</si>
  <si>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</si>
  <si>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</si>
  <si>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</si>
  <si>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</si>
  <si>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</si>
  <si>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</si>
  <si>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</si>
  <si>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</si>
  <si>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</si>
  <si>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</si>
  <si>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</si>
  <si>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</si>
  <si>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</si>
  <si>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</si>
  <si>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</si>
  <si>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</si>
  <si>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</si>
  <si>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</si>
  <si>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</si>
  <si>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</si>
  <si>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</si>
  <si>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</si>
  <si>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</si>
  <si>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</si>
  <si>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</si>
  <si>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</si>
  <si>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</si>
  <si>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</si>
  <si>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</si>
  <si>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</si>
  <si>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</si>
  <si>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</si>
  <si>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</si>
  <si>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</si>
  <si>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</si>
  <si>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</si>
  <si>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</si>
  <si>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</si>
  <si>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</si>
  <si>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</si>
  <si>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</si>
  <si>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</si>
  <si>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</si>
  <si>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</si>
  <si>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</si>
  <si>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</si>
  <si>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</si>
  <si>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</si>
  <si>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</si>
  <si>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</si>
  <si>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</si>
  <si>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</si>
  <si>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</si>
  <si>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</si>
  <si>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</si>
  <si>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</si>
  <si>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</si>
  <si>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</si>
  <si>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</si>
  <si>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</si>
  <si>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</si>
  <si>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</si>
  <si>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</si>
  <si>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</si>
  <si>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</si>
  <si>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</si>
  <si>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</si>
  <si>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</si>
  <si>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</si>
  <si>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</si>
  <si>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</si>
  <si>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</si>
  <si>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</si>
  <si>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</si>
  <si>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</si>
  <si>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</si>
  <si>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</si>
  <si>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</si>
  <si>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</si>
  <si>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</si>
  <si>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</si>
  <si>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</si>
  <si>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</si>
  <si>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</si>
  <si>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</si>
  <si>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</si>
  <si>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</si>
  <si>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</si>
  <si>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</si>
  <si>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</si>
  <si>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</si>
  <si>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</si>
  <si>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</si>
  <si>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</si>
  <si>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</si>
  <si>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</si>
  <si>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</si>
  <si>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</si>
  <si>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</si>
  <si>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</si>
  <si>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</si>
  <si>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</si>
  <si>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</si>
  <si>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</si>
  <si>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</si>
  <si>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</si>
  <si>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</si>
  <si>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</si>
  <si>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</si>
  <si>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</si>
  <si>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</si>
  <si>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</si>
  <si>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</si>
  <si>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</si>
  <si>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</si>
  <si>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</si>
  <si>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</si>
  <si>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</si>
  <si>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</si>
  <si>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</si>
  <si>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</si>
  <si>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</si>
  <si>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</si>
  <si>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</si>
  <si>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</si>
  <si>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</si>
  <si>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</si>
  <si>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</si>
  <si>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</si>
  <si>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</si>
  <si>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</si>
  <si>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</si>
  <si>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</si>
  <si>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</si>
  <si>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</si>
  <si>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</si>
  <si>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</si>
  <si>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</si>
  <si>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</si>
  <si>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</si>
  <si>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</si>
  <si>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</si>
  <si>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</si>
  <si>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</si>
  <si>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</si>
  <si>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</si>
  <si>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</si>
  <si>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</si>
  <si>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</si>
  <si>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</si>
  <si>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</si>
  <si>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</si>
  <si>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</si>
  <si>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</si>
  <si>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</si>
  <si>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</si>
  <si>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</si>
  <si>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</si>
  <si>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</si>
  <si>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</si>
  <si>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</si>
  <si>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</si>
  <si>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</si>
  <si>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</si>
  <si>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</si>
  <si>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</si>
  <si>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</si>
  <si>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</si>
  <si>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</si>
  <si>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</si>
  <si>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</si>
  <si>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</si>
  <si>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</si>
  <si>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</si>
  <si>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</si>
  <si>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</si>
  <si>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</si>
  <si>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</si>
  <si>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</si>
  <si>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</si>
  <si>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</si>
  <si>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</si>
  <si>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</si>
  <si>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</si>
  <si>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</si>
  <si>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</si>
  <si>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</si>
  <si>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</si>
  <si>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</si>
  <si>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</si>
  <si>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</si>
  <si>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</si>
  <si>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</si>
  <si>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</si>
  <si>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</si>
  <si>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</si>
  <si>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</si>
  <si>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</si>
  <si>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</si>
  <si>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</si>
  <si>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</si>
  <si>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</si>
  <si>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</si>
  <si>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</si>
  <si>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</si>
  <si>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</si>
  <si>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</si>
  <si>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</si>
  <si>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</si>
  <si>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</si>
  <si>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</si>
  <si>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</si>
  <si>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</si>
  <si>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</si>
  <si>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</si>
  <si>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</si>
  <si>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</si>
  <si>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</si>
  <si>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</si>
  <si>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</si>
  <si>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</si>
  <si>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</si>
  <si>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</si>
  <si>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</si>
  <si>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</si>
  <si>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</si>
  <si>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</si>
  <si>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</si>
  <si>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</si>
  <si>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</si>
  <si>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</si>
  <si>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</si>
  <si>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</si>
  <si>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</si>
  <si>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</si>
  <si>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</si>
  <si>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</si>
  <si>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</si>
  <si>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</si>
  <si>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</si>
  <si>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</si>
  <si>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</si>
  <si>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</si>
  <si>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</si>
  <si>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</si>
  <si>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</si>
  <si>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</si>
  <si>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</si>
  <si>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</si>
  <si>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</si>
  <si>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</si>
  <si>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</si>
  <si>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</si>
  <si>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</si>
  <si>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</si>
  <si>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</si>
  <si>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</si>
  <si>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</si>
  <si>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</si>
  <si>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</si>
  <si>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</si>
  <si>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</si>
  <si>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</si>
  <si>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</si>
  <si>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</si>
  <si>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</si>
  <si>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</si>
  <si>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</si>
  <si>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</si>
  <si>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</si>
  <si>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</si>
  <si>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</si>
  <si>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</si>
  <si>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</si>
  <si>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</si>
  <si>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</si>
  <si>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</si>
  <si>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</si>
  <si>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</si>
  <si>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</si>
  <si>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</si>
  <si>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</si>
  <si>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</si>
  <si>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</si>
  <si>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</si>
  <si>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</si>
  <si>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</si>
  <si>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</si>
  <si>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</si>
  <si>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</si>
  <si>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</si>
  <si>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</si>
  <si>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</si>
  <si>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</si>
  <si>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</si>
  <si>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</si>
  <si>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</si>
  <si>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</si>
  <si>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</si>
  <si>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</si>
  <si>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</si>
  <si>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</si>
  <si>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</si>
  <si>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</si>
  <si>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</si>
  <si>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</si>
  <si>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</si>
  <si>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</si>
  <si>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</si>
  <si>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</si>
  <si>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</si>
  <si>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</si>
  <si>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</si>
  <si>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</si>
  <si>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</si>
  <si>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</si>
  <si>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</si>
  <si>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</si>
  <si>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</si>
  <si>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</si>
  <si>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</si>
  <si>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</si>
  <si>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</si>
  <si>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</si>
  <si>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</si>
  <si>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</si>
  <si>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</si>
  <si>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</si>
  <si>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</si>
  <si>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</si>
  <si>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</si>
  <si>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</si>
  <si>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</si>
  <si>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</si>
  <si>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</si>
  <si>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</si>
  <si>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</si>
  <si>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</si>
  <si>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</si>
  <si>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</si>
  <si>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</si>
  <si>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</si>
  <si>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</si>
  <si>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</si>
  <si>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</si>
  <si>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</si>
  <si>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</si>
  <si>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</si>
  <si>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</si>
  <si>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</si>
  <si>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</si>
  <si>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</si>
  <si>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</si>
  <si>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</si>
  <si>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</si>
  <si>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</si>
  <si>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</si>
  <si>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</si>
  <si>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</si>
  <si>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</si>
  <si>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</si>
  <si>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</si>
  <si>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</si>
  <si>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</si>
  <si>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</si>
  <si>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</si>
  <si>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</si>
  <si>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</si>
  <si>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</si>
  <si>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</si>
  <si>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</si>
  <si>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</si>
  <si>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</si>
  <si>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</si>
  <si>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</si>
  <si>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</si>
  <si>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</si>
  <si>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</si>
  <si>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</si>
  <si>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</si>
  <si>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</si>
  <si>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</si>
  <si>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</si>
  <si>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</si>
  <si>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</si>
  <si>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</si>
  <si>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</si>
  <si>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</si>
  <si>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</si>
  <si>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</si>
  <si>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</si>
  <si>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</si>
  <si>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</si>
  <si>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</si>
  <si>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</si>
  <si>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</si>
  <si>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</si>
  <si>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</si>
  <si>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</si>
  <si>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</si>
  <si>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</si>
  <si>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</si>
  <si>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</si>
  <si>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</si>
  <si>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</si>
  <si>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</si>
  <si>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</si>
  <si>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</si>
  <si>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</si>
  <si>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</si>
  <si>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Country Mapping</t>
  </si>
  <si>
    <t>Currency Mapping</t>
  </si>
  <si>
    <t>Mapping Sheet</t>
  </si>
  <si>
    <t>Column1</t>
  </si>
  <si>
    <t>Excel Proficiency</t>
  </si>
  <si>
    <t>Country</t>
  </si>
  <si>
    <t>Row Labels</t>
  </si>
  <si>
    <t>Grand Total</t>
  </si>
  <si>
    <t>Count of Job Type</t>
  </si>
  <si>
    <t>Column Labels</t>
  </si>
  <si>
    <t>Arabian Gulf</t>
  </si>
  <si>
    <t>Country Master</t>
  </si>
  <si>
    <t>Average of Salary in USD</t>
  </si>
  <si>
    <t>Best Paid Countries</t>
  </si>
  <si>
    <t>Avg Salary</t>
  </si>
  <si>
    <t>Best Paid Jobs</t>
  </si>
  <si>
    <t>Select Countries to Analyse</t>
  </si>
  <si>
    <t>Salary by Country</t>
  </si>
  <si>
    <t>Salary by Job</t>
  </si>
  <si>
    <t>Positions by Countries</t>
  </si>
  <si>
    <t>Job type by Exp</t>
  </si>
  <si>
    <t>Job type by Excel</t>
  </si>
  <si>
    <t>Average of Excel Proficiency</t>
  </si>
  <si>
    <t>Salary by Excel</t>
  </si>
  <si>
    <t>Salary by Exp</t>
  </si>
  <si>
    <t>Rounded Years of Experience</t>
  </si>
  <si>
    <t>Average of Rounded Years of Experience</t>
  </si>
  <si>
    <t>Avg</t>
  </si>
  <si>
    <t>Job Positions in countries</t>
  </si>
  <si>
    <t>Job by Exp</t>
  </si>
  <si>
    <t>Job by Excel</t>
  </si>
  <si>
    <t>Exp buckets</t>
  </si>
  <si>
    <t>Plotter</t>
  </si>
  <si>
    <t>Experience</t>
  </si>
  <si>
    <t>Excel Usage</t>
  </si>
  <si>
    <t>Positions</t>
  </si>
  <si>
    <t>Jobs Vs</t>
  </si>
  <si>
    <t>Jobs</t>
  </si>
  <si>
    <t>Salary by</t>
  </si>
  <si>
    <t>Jobs by</t>
  </si>
  <si>
    <t>Salary Data Report</t>
  </si>
  <si>
    <t>&lt;5</t>
  </si>
  <si>
    <t>&lt;10</t>
  </si>
  <si>
    <t>&lt;15</t>
  </si>
  <si>
    <t>&lt;20</t>
  </si>
  <si>
    <t>&lt;25</t>
  </si>
  <si>
    <t>&lt;30</t>
  </si>
  <si>
    <t>&lt;35</t>
  </si>
  <si>
    <t>&lt;40</t>
  </si>
  <si>
    <t>&lt;45</t>
  </si>
  <si>
    <t>&lt;50</t>
  </si>
  <si>
    <t>Avg Salary Vs</t>
  </si>
  <si>
    <t>V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</si>
</sst>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d\ mmmm\ yyyy\,\ h:mm\ AM/PM"/>
    <numFmt numFmtId="165" formatCode="&quot;$&quot;#,##0.00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44" fontId="0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0" borderId="0" xfId="0" applyProtection="1">
      <protection hidden="1"/>
    </xf>
    <xf numFmtId="0" fontId="0" fillId="3" borderId="0" xfId="0" applyFill="1" applyProtection="1">
      <protection hidden="1"/>
    </xf>
    <xf numFmtId="0" fontId="9" fillId="5" borderId="2" xfId="0" applyFont="1" applyFill="1" applyBorder="1" applyAlignment="1" applyProtection="1">
      <alignment horizontal="right" vertical="center"/>
      <protection hidden="1"/>
    </xf>
    <xf numFmtId="44" fontId="8" fillId="0" borderId="2" xfId="2" applyFont="1" applyBorder="1" applyProtection="1">
      <protection hidden="1"/>
    </xf>
    <xf numFmtId="0" fontId="8" fillId="0" borderId="0" xfId="0" applyFont="1" applyBorder="1" applyProtection="1">
      <protection hidden="1"/>
    </xf>
    <xf numFmtId="44" fontId="8" fillId="0" borderId="0" xfId="2" applyFont="1" applyBorder="1" applyProtection="1">
      <protection hidden="1"/>
    </xf>
    <xf numFmtId="0" fontId="9" fillId="5" borderId="2" xfId="0" applyFont="1" applyFill="1" applyBorder="1" applyAlignment="1" applyProtection="1">
      <alignment horizontal="left" vertical="center"/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Alignment="1" applyProtection="1">
      <alignment horizontal="right" vertical="center"/>
      <protection hidden="1"/>
    </xf>
    <xf numFmtId="0" fontId="7" fillId="0" borderId="7" xfId="0" applyFont="1" applyBorder="1" applyProtection="1">
      <protection hidden="1"/>
    </xf>
    <xf numFmtId="0" fontId="7" fillId="0" borderId="5" xfId="0" applyFont="1" applyBorder="1" applyAlignment="1" applyProtection="1">
      <alignment horizontal="left"/>
      <protection hidden="1"/>
    </xf>
    <xf numFmtId="0" fontId="7" fillId="0" borderId="2" xfId="0" applyFont="1" applyBorder="1" applyProtection="1">
      <protection locked="0"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9" fillId="5" borderId="3" xfId="0" applyFont="1" applyFill="1" applyBorder="1" applyAlignment="1" applyProtection="1">
      <alignment horizontal="left" vertical="center"/>
      <protection hidden="1"/>
    </xf>
    <xf numFmtId="0" fontId="9" fillId="5" borderId="4" xfId="0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3">
    <cellStyle name="Currency" xfId="2" builtinId="4"/>
    <cellStyle name="Hyperlink" xfId="1" builtinId="8"/>
    <cellStyle name="Normal" xfId="0" builtinId="0"/>
  </cellStyles>
  <dxfs count="11"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350688209212737E-2"/>
          <c:y val="6.0669506475624961E-2"/>
          <c:w val="0.77731788245416333"/>
          <c:h val="0.73574243793296334"/>
        </c:manualLayout>
      </c:layout>
      <c:barChart>
        <c:barDir val="col"/>
        <c:grouping val="clustered"/>
        <c:ser>
          <c:idx val="0"/>
          <c:order val="0"/>
          <c:tx>
            <c:strRef>
              <c:f>Report!$Y$118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Report!$Z$118:$AI$118</c:f>
              <c:numCache>
                <c:formatCode>General</c:formatCode>
                <c:ptCount val="10"/>
                <c:pt idx="0">
                  <c:v>0</c:v>
                </c:pt>
                <c:pt idx="1">
                  <c:v>149907.13380100971</c:v>
                </c:pt>
                <c:pt idx="2">
                  <c:v>0</c:v>
                </c:pt>
                <c:pt idx="3">
                  <c:v>171503.92426386705</c:v>
                </c:pt>
                <c:pt idx="4">
                  <c:v>0</c:v>
                </c:pt>
                <c:pt idx="5">
                  <c:v>0</c:v>
                </c:pt>
                <c:pt idx="6">
                  <c:v>63265.89206178207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Report!$Y$119</c:f>
              <c:strCache>
                <c:ptCount val="1"/>
                <c:pt idx="0">
                  <c:v>Armenia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Report!$Z$119:$AI$119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Report!$Y$120</c:f>
              <c:strCache>
                <c:ptCount val="1"/>
                <c:pt idx="0">
                  <c:v>Brazil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Report!$Z$120:$AI$120</c:f>
              <c:numCache>
                <c:formatCode>General</c:formatCode>
                <c:ptCount val="10"/>
                <c:pt idx="0">
                  <c:v>0</c:v>
                </c:pt>
                <c:pt idx="1">
                  <c:v>34591.322588559458</c:v>
                </c:pt>
                <c:pt idx="2">
                  <c:v>116050</c:v>
                </c:pt>
                <c:pt idx="3">
                  <c:v>15600</c:v>
                </c:pt>
                <c:pt idx="4">
                  <c:v>0</c:v>
                </c:pt>
                <c:pt idx="5">
                  <c:v>49000</c:v>
                </c:pt>
                <c:pt idx="6">
                  <c:v>26691.183012544854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Report!$Y$121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Report!$Z$121:$AI$121</c:f>
            </c:numRef>
          </c:val>
        </c:ser>
        <c:ser>
          <c:idx val="4"/>
          <c:order val="4"/>
          <c:tx>
            <c:strRef>
              <c:f>Report!$Y$122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Report!$Z$122:$AI$122</c:f>
            </c:numRef>
          </c:val>
        </c:ser>
        <c:ser>
          <c:idx val="5"/>
          <c:order val="5"/>
          <c:tx>
            <c:strRef>
              <c:f>Report!$Y$123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Report!$Z$123:$AI$123</c:f>
            </c:numRef>
          </c:val>
        </c:ser>
        <c:ser>
          <c:idx val="6"/>
          <c:order val="6"/>
          <c:tx>
            <c:strRef>
              <c:f>Report!$Y$124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Report!$Z$124:$AI$124</c:f>
            </c:numRef>
          </c:val>
        </c:ser>
        <c:ser>
          <c:idx val="7"/>
          <c:order val="7"/>
          <c:tx>
            <c:strRef>
              <c:f>Report!$Y$125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Report!$Z$125:$AI$125</c:f>
            </c:numRef>
          </c:val>
        </c:ser>
        <c:ser>
          <c:idx val="8"/>
          <c:order val="8"/>
          <c:tx>
            <c:strRef>
              <c:f>Report!$Y$126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Report!$Z$126:$AI$126</c:f>
            </c:numRef>
          </c:val>
        </c:ser>
        <c:ser>
          <c:idx val="9"/>
          <c:order val="9"/>
          <c:tx>
            <c:strRef>
              <c:f>Report!$Y$127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Report!$Z$117:$AI$117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Report!$Z$127:$AI$127</c:f>
            </c:numRef>
          </c:val>
        </c:ser>
        <c:axId val="79120256"/>
        <c:axId val="79121792"/>
      </c:barChart>
      <c:catAx>
        <c:axId val="79120256"/>
        <c:scaling>
          <c:orientation val="minMax"/>
        </c:scaling>
        <c:axPos val="b"/>
        <c:numFmt formatCode="General" sourceLinked="1"/>
        <c:tickLblPos val="nextTo"/>
        <c:crossAx val="79121792"/>
        <c:crosses val="autoZero"/>
        <c:auto val="1"/>
        <c:lblAlgn val="ctr"/>
        <c:lblOffset val="100"/>
      </c:catAx>
      <c:valAx>
        <c:axId val="79121792"/>
        <c:scaling>
          <c:orientation val="minMax"/>
        </c:scaling>
        <c:axPos val="l"/>
        <c:majorGridlines/>
        <c:numFmt formatCode="General" sourceLinked="1"/>
        <c:tickLblPos val="nextTo"/>
        <c:crossAx val="7912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32360166095543"/>
          <c:y val="1.1622133298911414E-2"/>
          <c:w val="0.16700474736260976"/>
          <c:h val="0.93303945613355754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20340089334291E-2"/>
          <c:y val="6.5053816274942139E-2"/>
          <c:w val="0.79346516977003256"/>
          <c:h val="0.78815917381902467"/>
        </c:manualLayout>
      </c:layout>
      <c:barChart>
        <c:barDir val="col"/>
        <c:grouping val="clustered"/>
        <c:ser>
          <c:idx val="0"/>
          <c:order val="0"/>
          <c:tx>
            <c:strRef>
              <c:f>Report!$AJ$118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Report!$AK$118:$AT$118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3.5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Report!$AJ$119</c:f>
              <c:strCache>
                <c:ptCount val="1"/>
                <c:pt idx="0">
                  <c:v>Armenia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Report!$AK$119:$AT$119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Report!$AJ$120</c:f>
              <c:strCache>
                <c:ptCount val="1"/>
                <c:pt idx="0">
                  <c:v>Brazil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Report!$AK$120:$AT$120</c:f>
              <c:numCache>
                <c:formatCode>General</c:formatCode>
                <c:ptCount val="10"/>
                <c:pt idx="0">
                  <c:v>0</c:v>
                </c:pt>
                <c:pt idx="1">
                  <c:v>4.0909090909090908</c:v>
                </c:pt>
                <c:pt idx="2">
                  <c:v>4.5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Report!$AJ$121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Report!$AK$121:$AT$121</c:f>
            </c:numRef>
          </c:val>
        </c:ser>
        <c:ser>
          <c:idx val="4"/>
          <c:order val="4"/>
          <c:tx>
            <c:strRef>
              <c:f>Report!$AJ$122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Report!$AK$122:$AT$122</c:f>
            </c:numRef>
          </c:val>
        </c:ser>
        <c:ser>
          <c:idx val="5"/>
          <c:order val="5"/>
          <c:tx>
            <c:strRef>
              <c:f>Report!$AJ$123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Report!$AK$123:$AT$123</c:f>
            </c:numRef>
          </c:val>
        </c:ser>
        <c:ser>
          <c:idx val="6"/>
          <c:order val="6"/>
          <c:tx>
            <c:strRef>
              <c:f>Report!$AJ$124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Report!$AK$124:$AT$124</c:f>
            </c:numRef>
          </c:val>
        </c:ser>
        <c:ser>
          <c:idx val="7"/>
          <c:order val="7"/>
          <c:tx>
            <c:strRef>
              <c:f>Report!$AJ$125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Report!$AK$125:$AT$125</c:f>
            </c:numRef>
          </c:val>
        </c:ser>
        <c:ser>
          <c:idx val="8"/>
          <c:order val="8"/>
          <c:tx>
            <c:strRef>
              <c:f>Report!$AJ$126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Report!$AK$126:$AT$126</c:f>
            </c:numRef>
          </c:val>
        </c:ser>
        <c:ser>
          <c:idx val="9"/>
          <c:order val="9"/>
          <c:tx>
            <c:strRef>
              <c:f>Report!$AJ$127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Report!$AK$117:$AT$117</c:f>
              <c:strCache>
                <c:ptCount val="10"/>
                <c:pt idx="0">
                  <c:v>Analyst</c:v>
                </c:pt>
                <c:pt idx="1">
                  <c:v>Controller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Report!$AK$127:$AT$127</c:f>
            </c:numRef>
          </c:val>
        </c:ser>
        <c:axId val="84174720"/>
        <c:axId val="84176256"/>
      </c:barChart>
      <c:catAx>
        <c:axId val="84174720"/>
        <c:scaling>
          <c:orientation val="minMax"/>
        </c:scaling>
        <c:axPos val="b"/>
        <c:numFmt formatCode="General" sourceLinked="1"/>
        <c:tickLblPos val="nextTo"/>
        <c:crossAx val="84176256"/>
        <c:crosses val="autoZero"/>
        <c:auto val="1"/>
        <c:lblAlgn val="ctr"/>
        <c:lblOffset val="100"/>
      </c:catAx>
      <c:valAx>
        <c:axId val="84176256"/>
        <c:scaling>
          <c:orientation val="minMax"/>
        </c:scaling>
        <c:axPos val="l"/>
        <c:majorGridlines/>
        <c:numFmt formatCode="General" sourceLinked="1"/>
        <c:tickLblPos val="nextTo"/>
        <c:crossAx val="8417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71488681663708"/>
          <c:y val="2.3437496395562193E-2"/>
          <c:w val="0.16827758660298359"/>
          <c:h val="0.92966767198762401"/>
        </c:manualLayout>
      </c:layout>
    </c:legend>
    <c:plotVisOnly val="1"/>
    <c:dispBlanksAs val="zero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52917</xdr:colOff>
      <xdr:row>2</xdr:row>
      <xdr:rowOff>0</xdr:rowOff>
    </xdr:from>
    <xdr:to>
      <xdr:col>18</xdr:col>
      <xdr:colOff>523875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52917</xdr:colOff>
      <xdr:row>14</xdr:row>
      <xdr:rowOff>158750</xdr:rowOff>
    </xdr:from>
    <xdr:to>
      <xdr:col>18</xdr:col>
      <xdr:colOff>523875</xdr:colOff>
      <xdr:row>27</xdr:row>
      <xdr:rowOff>21167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2</xdr:row>
      <xdr:rowOff>0</xdr:rowOff>
    </xdr:from>
    <xdr:to>
      <xdr:col>18</xdr:col>
      <xdr:colOff>847725</xdr:colOff>
      <xdr:row>27</xdr:row>
      <xdr:rowOff>9525</xdr:rowOff>
    </xdr:to>
    <xdr:sp macro="" textlink="">
      <xdr:nvSpPr>
        <xdr:cNvPr id="4" name="Rectangle 3"/>
        <xdr:cNvSpPr/>
      </xdr:nvSpPr>
      <xdr:spPr>
        <a:xfrm>
          <a:off x="2114550" y="295275"/>
          <a:ext cx="10334625" cy="4429125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19050</xdr:colOff>
      <xdr:row>1</xdr:row>
      <xdr:rowOff>19050</xdr:rowOff>
    </xdr:from>
    <xdr:to>
      <xdr:col>18</xdr:col>
      <xdr:colOff>838200</xdr:colOff>
      <xdr:row>1</xdr:row>
      <xdr:rowOff>266700</xdr:rowOff>
    </xdr:to>
    <xdr:sp macro="" textlink="">
      <xdr:nvSpPr>
        <xdr:cNvPr id="5" name="Rectangle 4"/>
        <xdr:cNvSpPr/>
      </xdr:nvSpPr>
      <xdr:spPr>
        <a:xfrm>
          <a:off x="19050" y="19050"/>
          <a:ext cx="12420600" cy="24765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win Pallipat Thomas" refreshedDate="41095.912602083336" createdVersion="3" refreshedVersion="3" minRefreshableVersion="3" recordCount="1883">
  <cacheSource type="worksheet">
    <worksheetSource ref="A1:F1884" sheet="Data Sheet"/>
  </cacheSource>
  <cacheFields count="6">
    <cacheField name="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Excel Proficiency" numFmtId="0">
      <sharedItems containsSemiMixedTypes="0" containsString="0" containsNumber="1" containsInteger="1" minValue="1" maxValue="5"/>
    </cacheField>
    <cacheField name="Rounded Years of Experience" numFmtId="0">
      <sharedItems containsSemiMixedTypes="0" containsString="0" containsNumber="1" containsInteger="1" minValue="0" maxValue="40"/>
    </cacheField>
    <cacheField name="Salary in USD" numFmtId="44">
      <sharedItems containsSemiMixedTypes="0" containsString="0" containsNumber="1" minValue="1783.166904422254" maxValue="1229201.9037879086"/>
    </cacheField>
    <cacheField name="Years of Experience" numFmtId="0">
      <sharedItems containsSemiMixedTypes="0" containsString="0" containsNumber="1" minValue="0" maxValue="4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win Pallipat Thomas" refreshedDate="41095.912602314813" createdVersion="3" refreshedVersion="3" minRefreshableVersion="3" recordCount="1883">
  <cacheSource type="worksheet">
    <worksheetSource ref="A1:G1884" sheet="Data Sheet"/>
  </cacheSource>
  <cacheFields count="7">
    <cacheField name="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Job Type" numFmtId="0">
      <sharedItems/>
    </cacheField>
    <cacheField name="Excel Proficiency" numFmtId="0">
      <sharedItems containsSemiMixedTypes="0" containsString="0" containsNumber="1" containsInteger="1" minValue="1" maxValue="5"/>
    </cacheField>
    <cacheField name="Rounded Years of Experience" numFmtId="0">
      <sharedItems containsSemiMixedTypes="0" containsString="0" containsNumber="1" containsInteger="1" minValue="0" maxValue="40"/>
    </cacheField>
    <cacheField name="Salary in USD" numFmtId="44">
      <sharedItems containsSemiMixedTypes="0" containsString="0" containsNumber="1" minValue="1783.166904422254" maxValue="1229201.9037879086"/>
    </cacheField>
    <cacheField name="Years of Experience" numFmtId="0">
      <sharedItems containsSemiMixedTypes="0" containsString="0" containsNumber="1" minValue="0" maxValue="40"/>
    </cacheField>
    <cacheField name="Exp buckets" numFmtId="0">
      <sharedItems containsSemiMixedTypes="0" containsString="0" containsNumber="1" containsInteger="1" minValue="0" maxValue="8" count="9">
        <n v="1"/>
        <n v="4"/>
        <n v="0"/>
        <n v="2"/>
        <n v="5"/>
        <n v="3"/>
        <n v="6"/>
        <n v="8"/>
        <n v="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uwin Pallipat Thomas" refreshedDate="41095.912602430559" createdVersion="3" refreshedVersion="3" minRefreshableVersion="3" recordCount="1883">
  <cacheSource type="worksheet">
    <worksheetSource ref="A1:E1884" sheet="Data Sheet"/>
  </cacheSource>
  <cacheFields count="5">
    <cacheField name="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Excel Proficiency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Rounded Years of Experience" numFmtId="0">
      <sharedItems containsSemiMixedTypes="0" containsString="0" containsNumber="1" containsInteger="1" minValue="0" maxValue="40"/>
    </cacheField>
    <cacheField name="Salary in USD" numFmtId="44">
      <sharedItems containsSemiMixedTypes="0" containsString="0" containsNumber="1" minValue="1783.166904422254" maxValue="1229201.90378790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x v="0"/>
    <x v="0"/>
    <n v="4"/>
    <n v="5"/>
    <n v="5846"/>
    <n v="5"/>
  </r>
  <r>
    <x v="1"/>
    <x v="1"/>
    <n v="5"/>
    <n v="20"/>
    <n v="15000"/>
    <n v="20"/>
  </r>
  <r>
    <x v="2"/>
    <x v="0"/>
    <n v="5"/>
    <n v="7"/>
    <n v="58000"/>
    <n v="7"/>
  </r>
  <r>
    <x v="3"/>
    <x v="1"/>
    <n v="3"/>
    <n v="20"/>
    <n v="48000"/>
    <n v="20"/>
  </r>
  <r>
    <x v="2"/>
    <x v="2"/>
    <n v="5"/>
    <n v="1"/>
    <n v="54000"/>
    <n v="1"/>
  </r>
  <r>
    <x v="4"/>
    <x v="0"/>
    <n v="5"/>
    <n v="10"/>
    <n v="41731"/>
    <n v="10"/>
  </r>
  <r>
    <x v="5"/>
    <x v="3"/>
    <n v="2"/>
    <n v="6"/>
    <n v="184207.91865378313"/>
    <n v="6"/>
  </r>
  <r>
    <x v="6"/>
    <x v="0"/>
    <n v="5"/>
    <n v="2"/>
    <n v="12000"/>
    <n v="2"/>
  </r>
  <r>
    <x v="7"/>
    <x v="4"/>
    <n v="2"/>
    <n v="11"/>
    <n v="44000"/>
    <n v="11"/>
  </r>
  <r>
    <x v="3"/>
    <x v="5"/>
    <n v="5"/>
    <n v="20"/>
    <n v="12227.430201752599"/>
    <n v="20"/>
  </r>
  <r>
    <x v="8"/>
    <x v="6"/>
    <n v="3"/>
    <n v="23"/>
    <n v="65616.131023916547"/>
    <n v="23"/>
  </r>
  <r>
    <x v="9"/>
    <x v="2"/>
    <n v="4"/>
    <n v="11"/>
    <n v="14000"/>
    <n v="11"/>
  </r>
  <r>
    <x v="0"/>
    <x v="0"/>
    <n v="5"/>
    <n v="6"/>
    <n v="13338.129598894484"/>
    <n v="6"/>
  </r>
  <r>
    <x v="2"/>
    <x v="0"/>
    <n v="5"/>
    <n v="27"/>
    <n v="49000"/>
    <n v="27"/>
  </r>
  <r>
    <x v="2"/>
    <x v="2"/>
    <n v="2"/>
    <n v="10"/>
    <n v="85000"/>
    <n v="10"/>
  </r>
  <r>
    <x v="2"/>
    <x v="2"/>
    <n v="5"/>
    <n v="6"/>
    <n v="75000"/>
    <n v="6"/>
  </r>
  <r>
    <x v="10"/>
    <x v="3"/>
    <n v="4"/>
    <n v="20"/>
    <n v="107000"/>
    <n v="20"/>
  </r>
  <r>
    <x v="11"/>
    <x v="7"/>
    <n v="5"/>
    <n v="8"/>
    <n v="45000"/>
    <n v="8"/>
  </r>
  <r>
    <x v="0"/>
    <x v="3"/>
    <n v="3"/>
    <n v="15"/>
    <n v="9794.354178093412"/>
    <n v="15"/>
  </r>
  <r>
    <x v="0"/>
    <x v="3"/>
    <n v="2"/>
    <n v="22"/>
    <n v="50000"/>
    <n v="22"/>
  </r>
  <r>
    <x v="0"/>
    <x v="3"/>
    <n v="4"/>
    <n v="27"/>
    <n v="13500"/>
    <n v="27"/>
  </r>
  <r>
    <x v="2"/>
    <x v="0"/>
    <n v="3"/>
    <n v="3"/>
    <n v="96000"/>
    <n v="3"/>
  </r>
  <r>
    <x v="0"/>
    <x v="3"/>
    <n v="4"/>
    <n v="10"/>
    <n v="17807.916687442568"/>
    <n v="10"/>
  </r>
  <r>
    <x v="2"/>
    <x v="4"/>
    <n v="4"/>
    <n v="30"/>
    <n v="75000"/>
    <n v="30"/>
  </r>
  <r>
    <x v="2"/>
    <x v="3"/>
    <n v="3"/>
    <n v="10"/>
    <n v="40000"/>
    <n v="10"/>
  </r>
  <r>
    <x v="2"/>
    <x v="0"/>
    <n v="5"/>
    <n v="15"/>
    <n v="60000"/>
    <n v="15"/>
  </r>
  <r>
    <x v="12"/>
    <x v="3"/>
    <n v="4"/>
    <n v="3"/>
    <n v="41160.941823328096"/>
    <n v="3"/>
  </r>
  <r>
    <x v="0"/>
    <x v="2"/>
    <n v="2"/>
    <n v="16"/>
    <n v="16027.125018698311"/>
    <n v="16"/>
  </r>
  <r>
    <x v="0"/>
    <x v="3"/>
    <n v="4"/>
    <n v="25"/>
    <n v="10684.750012465542"/>
    <n v="25"/>
  </r>
  <r>
    <x v="13"/>
    <x v="3"/>
    <n v="5"/>
    <n v="8"/>
    <n v="41000"/>
    <n v="8"/>
  </r>
  <r>
    <x v="0"/>
    <x v="6"/>
    <n v="4"/>
    <n v="3"/>
    <n v="6410.8500074793246"/>
    <n v="3"/>
  </r>
  <r>
    <x v="14"/>
    <x v="0"/>
    <n v="5"/>
    <n v="7"/>
    <n v="55166.239522354947"/>
    <n v="7"/>
  </r>
  <r>
    <x v="15"/>
    <x v="0"/>
    <n v="3"/>
    <n v="10"/>
    <n v="19200"/>
    <n v="10"/>
  </r>
  <r>
    <x v="0"/>
    <x v="8"/>
    <n v="5"/>
    <n v="10"/>
    <n v="8903.9583437212841"/>
    <n v="10"/>
  </r>
  <r>
    <x v="2"/>
    <x v="3"/>
    <n v="3"/>
    <n v="4"/>
    <n v="150000"/>
    <n v="4"/>
  </r>
  <r>
    <x v="2"/>
    <x v="2"/>
    <n v="4"/>
    <n v="7"/>
    <n v="69000"/>
    <n v="7"/>
  </r>
  <r>
    <x v="2"/>
    <x v="8"/>
    <n v="3"/>
    <n v="5"/>
    <n v="30000"/>
    <n v="5"/>
  </r>
  <r>
    <x v="0"/>
    <x v="3"/>
    <n v="4"/>
    <n v="3"/>
    <n v="7123.1666749770275"/>
    <n v="3"/>
  </r>
  <r>
    <x v="16"/>
    <x v="8"/>
    <n v="3"/>
    <n v="25"/>
    <n v="71393.675948184507"/>
    <n v="25"/>
  </r>
  <r>
    <x v="0"/>
    <x v="0"/>
    <n v="4"/>
    <n v="15"/>
    <n v="14500"/>
    <n v="15"/>
  </r>
  <r>
    <x v="17"/>
    <x v="2"/>
    <n v="3"/>
    <n v="7"/>
    <n v="68835.306612122877"/>
    <n v="7"/>
  </r>
  <r>
    <x v="2"/>
    <x v="5"/>
    <n v="4"/>
    <n v="20"/>
    <n v="58000"/>
    <n v="20"/>
  </r>
  <r>
    <x v="2"/>
    <x v="9"/>
    <n v="2"/>
    <n v="5"/>
    <n v="90000"/>
    <n v="5"/>
  </r>
  <r>
    <x v="0"/>
    <x v="3"/>
    <n v="3"/>
    <n v="10"/>
    <n v="14246.333349954055"/>
    <n v="10"/>
  </r>
  <r>
    <x v="14"/>
    <x v="0"/>
    <n v="4"/>
    <n v="17"/>
    <n v="50437.70470615309"/>
    <n v="17"/>
  </r>
  <r>
    <x v="2"/>
    <x v="8"/>
    <n v="2"/>
    <n v="18"/>
    <n v="12000"/>
    <n v="18"/>
  </r>
  <r>
    <x v="18"/>
    <x v="3"/>
    <n v="4"/>
    <n v="5"/>
    <n v="57167.974754622352"/>
    <n v="5"/>
  </r>
  <r>
    <x v="5"/>
    <x v="0"/>
    <n v="5"/>
    <n v="20"/>
    <n v="100000"/>
    <n v="20"/>
  </r>
  <r>
    <x v="2"/>
    <x v="5"/>
    <n v="3"/>
    <n v="10"/>
    <n v="57000"/>
    <n v="10"/>
  </r>
  <r>
    <x v="14"/>
    <x v="5"/>
    <n v="4"/>
    <n v="8"/>
    <n v="63047.130882691366"/>
    <n v="8"/>
  </r>
  <r>
    <x v="5"/>
    <x v="3"/>
    <n v="5"/>
    <n v="3"/>
    <n v="30489.586535798586"/>
    <n v="3"/>
  </r>
  <r>
    <x v="0"/>
    <x v="5"/>
    <n v="3"/>
    <n v="5"/>
    <n v="4320"/>
    <n v="5"/>
  </r>
  <r>
    <x v="2"/>
    <x v="0"/>
    <n v="4"/>
    <n v="20"/>
    <n v="62000"/>
    <n v="20"/>
  </r>
  <r>
    <x v="0"/>
    <x v="0"/>
    <n v="4"/>
    <n v="6"/>
    <n v="7500"/>
    <n v="6"/>
  </r>
  <r>
    <x v="14"/>
    <x v="3"/>
    <n v="2"/>
    <n v="10"/>
    <n v="28371.208897211112"/>
    <n v="10"/>
  </r>
  <r>
    <x v="19"/>
    <x v="3"/>
    <n v="3"/>
    <n v="15"/>
    <n v="62249.572510588783"/>
    <n v="15"/>
  </r>
  <r>
    <x v="2"/>
    <x v="0"/>
    <n v="4"/>
    <n v="23"/>
    <n v="38000"/>
    <n v="23"/>
  </r>
  <r>
    <x v="2"/>
    <x v="6"/>
    <n v="4"/>
    <n v="32"/>
    <n v="41000"/>
    <n v="32"/>
  </r>
  <r>
    <x v="2"/>
    <x v="0"/>
    <n v="5"/>
    <n v="3"/>
    <n v="68000"/>
    <n v="3"/>
  </r>
  <r>
    <x v="17"/>
    <x v="0"/>
    <n v="5"/>
    <n v="26"/>
    <n v="55068.245289698301"/>
    <n v="26"/>
  </r>
  <r>
    <x v="20"/>
    <x v="3"/>
    <n v="5"/>
    <n v="20"/>
    <n v="61000"/>
    <n v="20"/>
  </r>
  <r>
    <x v="19"/>
    <x v="8"/>
    <n v="4"/>
    <n v="20"/>
    <n v="54627.175876639136"/>
    <n v="20"/>
  </r>
  <r>
    <x v="2"/>
    <x v="3"/>
    <n v="4"/>
    <n v="6"/>
    <n v="85000"/>
    <n v="6"/>
  </r>
  <r>
    <x v="18"/>
    <x v="0"/>
    <n v="2"/>
    <n v="1"/>
    <n v="48275.178681681093"/>
    <n v="1"/>
  </r>
  <r>
    <x v="16"/>
    <x v="4"/>
    <n v="4"/>
    <n v="10"/>
    <n v="86692.320794224041"/>
    <n v="10"/>
  </r>
  <r>
    <x v="2"/>
    <x v="0"/>
    <n v="3"/>
    <n v="5"/>
    <n v="85087"/>
    <n v="5"/>
  </r>
  <r>
    <x v="2"/>
    <x v="0"/>
    <n v="5"/>
    <n v="4"/>
    <n v="50000"/>
    <n v="4"/>
  </r>
  <r>
    <x v="11"/>
    <x v="3"/>
    <n v="4"/>
    <n v="12"/>
    <n v="100000"/>
    <n v="12"/>
  </r>
  <r>
    <x v="2"/>
    <x v="0"/>
    <n v="4"/>
    <n v="3"/>
    <n v="57000"/>
    <n v="3"/>
  </r>
  <r>
    <x v="2"/>
    <x v="3"/>
    <n v="5"/>
    <n v="12"/>
    <n v="75000"/>
    <n v="12"/>
  </r>
  <r>
    <x v="16"/>
    <x v="3"/>
    <n v="4"/>
    <n v="10"/>
    <n v="101990.96564026357"/>
    <n v="10"/>
  </r>
  <r>
    <x v="21"/>
    <x v="3"/>
    <n v="5"/>
    <n v="20"/>
    <n v="33420"/>
    <n v="20"/>
  </r>
  <r>
    <x v="17"/>
    <x v="6"/>
    <n v="5"/>
    <n v="4"/>
    <n v="58460.842544152933"/>
    <n v="4"/>
  </r>
  <r>
    <x v="2"/>
    <x v="8"/>
    <n v="5"/>
    <n v="3"/>
    <n v="15000"/>
    <n v="3"/>
  </r>
  <r>
    <x v="17"/>
    <x v="0"/>
    <n v="2"/>
    <n v="8"/>
    <n v="60000"/>
    <n v="8"/>
  </r>
  <r>
    <x v="14"/>
    <x v="0"/>
    <n v="3"/>
    <n v="3"/>
    <n v="157617.8272067284"/>
    <n v="3"/>
  </r>
  <r>
    <x v="22"/>
    <x v="0"/>
    <n v="5"/>
    <n v="2"/>
    <n v="18000"/>
    <n v="2"/>
  </r>
  <r>
    <x v="2"/>
    <x v="3"/>
    <n v="3"/>
    <n v="1"/>
    <n v="50000"/>
    <n v="1.5"/>
  </r>
  <r>
    <x v="23"/>
    <x v="0"/>
    <n v="5"/>
    <n v="6"/>
    <n v="26000"/>
    <n v="6"/>
  </r>
  <r>
    <x v="14"/>
    <x v="3"/>
    <n v="4"/>
    <n v="5"/>
    <n v="47285.348162018527"/>
    <n v="5"/>
  </r>
  <r>
    <x v="2"/>
    <x v="4"/>
    <n v="5"/>
    <n v="30"/>
    <n v="150000"/>
    <n v="30"/>
  </r>
  <r>
    <x v="2"/>
    <x v="3"/>
    <n v="4"/>
    <n v="1"/>
    <n v="120000"/>
    <n v="1"/>
  </r>
  <r>
    <x v="0"/>
    <x v="8"/>
    <n v="5"/>
    <n v="5"/>
    <n v="8903.9583437212841"/>
    <n v="5"/>
  </r>
  <r>
    <x v="24"/>
    <x v="0"/>
    <n v="5"/>
    <n v="11"/>
    <n v="31330"/>
    <n v="11"/>
  </r>
  <r>
    <x v="2"/>
    <x v="2"/>
    <n v="3"/>
    <n v="4"/>
    <n v="110000"/>
    <n v="4"/>
  </r>
  <r>
    <x v="14"/>
    <x v="8"/>
    <n v="4"/>
    <n v="1"/>
    <n v="81000"/>
    <n v="1"/>
  </r>
  <r>
    <x v="2"/>
    <x v="0"/>
    <n v="4"/>
    <n v="5"/>
    <n v="40000"/>
    <n v="5"/>
  </r>
  <r>
    <x v="17"/>
    <x v="0"/>
    <n v="4"/>
    <n v="3"/>
    <n v="41301.183967273726"/>
    <n v="3"/>
  </r>
  <r>
    <x v="2"/>
    <x v="4"/>
    <n v="4"/>
    <n v="3"/>
    <n v="125000"/>
    <n v="3"/>
  </r>
  <r>
    <x v="2"/>
    <x v="3"/>
    <n v="3"/>
    <n v="5"/>
    <n v="36000"/>
    <n v="5"/>
  </r>
  <r>
    <x v="0"/>
    <x v="8"/>
    <n v="2"/>
    <n v="8"/>
    <n v="2564.3400029917298"/>
    <n v="8"/>
  </r>
  <r>
    <x v="2"/>
    <x v="0"/>
    <n v="2"/>
    <n v="3"/>
    <n v="75000"/>
    <n v="3"/>
  </r>
  <r>
    <x v="2"/>
    <x v="4"/>
    <n v="4"/>
    <n v="10"/>
    <n v="95000"/>
    <n v="10"/>
  </r>
  <r>
    <x v="2"/>
    <x v="3"/>
    <n v="3"/>
    <n v="9"/>
    <n v="24000"/>
    <n v="9"/>
  </r>
  <r>
    <x v="2"/>
    <x v="3"/>
    <n v="2"/>
    <n v="2"/>
    <n v="91000"/>
    <n v="2"/>
  </r>
  <r>
    <x v="2"/>
    <x v="0"/>
    <n v="4"/>
    <n v="2"/>
    <n v="40000"/>
    <n v="2"/>
  </r>
  <r>
    <x v="2"/>
    <x v="3"/>
    <n v="4"/>
    <n v="3"/>
    <n v="57000"/>
    <n v="3"/>
  </r>
  <r>
    <x v="2"/>
    <x v="8"/>
    <n v="4"/>
    <n v="11"/>
    <n v="74000"/>
    <n v="11"/>
  </r>
  <r>
    <x v="2"/>
    <x v="0"/>
    <n v="4"/>
    <n v="12"/>
    <n v="80000"/>
    <n v="12"/>
  </r>
  <r>
    <x v="2"/>
    <x v="6"/>
    <n v="4"/>
    <n v="10"/>
    <n v="90000"/>
    <n v="10"/>
  </r>
  <r>
    <x v="25"/>
    <x v="0"/>
    <n v="2"/>
    <n v="4"/>
    <n v="21000"/>
    <n v="4.5"/>
  </r>
  <r>
    <x v="2"/>
    <x v="3"/>
    <n v="4"/>
    <n v="3"/>
    <n v="52000"/>
    <n v="3"/>
  </r>
  <r>
    <x v="26"/>
    <x v="0"/>
    <n v="4"/>
    <n v="8"/>
    <n v="19200"/>
    <n v="8"/>
  </r>
  <r>
    <x v="2"/>
    <x v="0"/>
    <n v="4"/>
    <n v="8"/>
    <n v="36000"/>
    <n v="8"/>
  </r>
  <r>
    <x v="2"/>
    <x v="0"/>
    <n v="4"/>
    <n v="3"/>
    <n v="57400"/>
    <n v="3"/>
  </r>
  <r>
    <x v="2"/>
    <x v="0"/>
    <n v="3"/>
    <n v="3"/>
    <n v="66000"/>
    <n v="3"/>
  </r>
  <r>
    <x v="27"/>
    <x v="3"/>
    <n v="4"/>
    <n v="12"/>
    <n v="44463.980364706273"/>
    <n v="12"/>
  </r>
  <r>
    <x v="2"/>
    <x v="0"/>
    <n v="4"/>
    <n v="15"/>
    <n v="85000"/>
    <n v="15"/>
  </r>
  <r>
    <x v="2"/>
    <x v="6"/>
    <n v="4"/>
    <n v="7"/>
    <n v="50000"/>
    <n v="7.3"/>
  </r>
  <r>
    <x v="2"/>
    <x v="3"/>
    <n v="4"/>
    <n v="1"/>
    <n v="58000"/>
    <n v="1"/>
  </r>
  <r>
    <x v="2"/>
    <x v="5"/>
    <n v="5"/>
    <n v="6"/>
    <n v="37900"/>
    <n v="6"/>
  </r>
  <r>
    <x v="21"/>
    <x v="3"/>
    <n v="3"/>
    <n v="4"/>
    <n v="48000"/>
    <n v="4.5"/>
  </r>
  <r>
    <x v="2"/>
    <x v="0"/>
    <n v="4"/>
    <n v="4"/>
    <n v="67000"/>
    <n v="4.5"/>
  </r>
  <r>
    <x v="21"/>
    <x v="1"/>
    <n v="4"/>
    <n v="15"/>
    <n v="85000"/>
    <n v="15"/>
  </r>
  <r>
    <x v="2"/>
    <x v="0"/>
    <n v="4"/>
    <n v="5"/>
    <n v="56160"/>
    <n v="5"/>
  </r>
  <r>
    <x v="28"/>
    <x v="3"/>
    <n v="5"/>
    <n v="4"/>
    <n v="24000"/>
    <n v="4"/>
  </r>
  <r>
    <x v="2"/>
    <x v="0"/>
    <n v="1"/>
    <n v="9"/>
    <n v="52000"/>
    <n v="9"/>
  </r>
  <r>
    <x v="17"/>
    <x v="0"/>
    <n v="1"/>
    <n v="20"/>
    <n v="59001.691381819612"/>
    <n v="20"/>
  </r>
  <r>
    <x v="2"/>
    <x v="5"/>
    <n v="5"/>
    <n v="3"/>
    <n v="70000"/>
    <n v="3"/>
  </r>
  <r>
    <x v="2"/>
    <x v="6"/>
    <n v="4"/>
    <n v="18"/>
    <n v="50000"/>
    <n v="18"/>
  </r>
  <r>
    <x v="0"/>
    <x v="0"/>
    <n v="2"/>
    <n v="2"/>
    <n v="40958.208381117904"/>
    <n v="2"/>
  </r>
  <r>
    <x v="2"/>
    <x v="0"/>
    <n v="4"/>
    <n v="3"/>
    <n v="80000"/>
    <n v="3"/>
  </r>
  <r>
    <x v="2"/>
    <x v="3"/>
    <n v="5"/>
    <n v="4"/>
    <n v="128000"/>
    <n v="4"/>
  </r>
  <r>
    <x v="2"/>
    <x v="3"/>
    <n v="2"/>
    <n v="7"/>
    <n v="44000"/>
    <n v="7"/>
  </r>
  <r>
    <x v="2"/>
    <x v="5"/>
    <n v="5"/>
    <n v="7"/>
    <n v="65000"/>
    <n v="7"/>
  </r>
  <r>
    <x v="29"/>
    <x v="5"/>
    <n v="4"/>
    <n v="10"/>
    <n v="36000"/>
    <n v="10"/>
  </r>
  <r>
    <x v="3"/>
    <x v="8"/>
    <n v="2"/>
    <n v="20"/>
    <n v="12000"/>
    <n v="20"/>
  </r>
  <r>
    <x v="14"/>
    <x v="0"/>
    <n v="5"/>
    <n v="3"/>
    <n v="44383.603963142654"/>
    <n v="3"/>
  </r>
  <r>
    <x v="2"/>
    <x v="0"/>
    <n v="4"/>
    <n v="2"/>
    <n v="45000"/>
    <n v="2"/>
  </r>
  <r>
    <x v="2"/>
    <x v="0"/>
    <n v="3"/>
    <n v="23"/>
    <n v="54000"/>
    <n v="23"/>
  </r>
  <r>
    <x v="14"/>
    <x v="3"/>
    <n v="3"/>
    <n v="6"/>
    <n v="110332.47904470989"/>
    <n v="6"/>
  </r>
  <r>
    <x v="2"/>
    <x v="0"/>
    <n v="4"/>
    <n v="2"/>
    <n v="71000"/>
    <n v="2"/>
  </r>
  <r>
    <x v="0"/>
    <x v="3"/>
    <n v="3"/>
    <n v="4"/>
    <n v="14246.333349954055"/>
    <n v="4"/>
  </r>
  <r>
    <x v="17"/>
    <x v="3"/>
    <n v="4"/>
    <n v="4"/>
    <n v="68835.306612122877"/>
    <n v="4.5"/>
  </r>
  <r>
    <x v="17"/>
    <x v="3"/>
    <n v="4"/>
    <n v="5"/>
    <n v="49168.076151516347"/>
    <n v="5"/>
  </r>
  <r>
    <x v="2"/>
    <x v="0"/>
    <n v="4"/>
    <n v="14"/>
    <n v="40000"/>
    <n v="14"/>
  </r>
  <r>
    <x v="17"/>
    <x v="0"/>
    <n v="3"/>
    <n v="7"/>
    <n v="60968.414427880263"/>
    <n v="7"/>
  </r>
  <r>
    <x v="0"/>
    <x v="7"/>
    <n v="4"/>
    <n v="7"/>
    <n v="5983.4600069807029"/>
    <n v="7"/>
  </r>
  <r>
    <x v="2"/>
    <x v="0"/>
    <n v="4"/>
    <n v="2"/>
    <n v="53000"/>
    <n v="2"/>
  </r>
  <r>
    <x v="2"/>
    <x v="4"/>
    <n v="3"/>
    <n v="2"/>
    <n v="104000"/>
    <n v="2"/>
  </r>
  <r>
    <x v="2"/>
    <x v="2"/>
    <n v="4"/>
    <n v="10"/>
    <n v="57000"/>
    <n v="10"/>
  </r>
  <r>
    <x v="2"/>
    <x v="0"/>
    <n v="3"/>
    <n v="4"/>
    <n v="45000"/>
    <n v="4"/>
  </r>
  <r>
    <x v="2"/>
    <x v="0"/>
    <n v="4"/>
    <n v="2"/>
    <n v="92000"/>
    <n v="2"/>
  </r>
  <r>
    <x v="2"/>
    <x v="3"/>
    <n v="4"/>
    <n v="2"/>
    <n v="88000"/>
    <n v="2"/>
  </r>
  <r>
    <x v="2"/>
    <x v="0"/>
    <n v="3"/>
    <n v="0"/>
    <n v="80000"/>
    <n v="0"/>
  </r>
  <r>
    <x v="2"/>
    <x v="8"/>
    <n v="4"/>
    <n v="4"/>
    <n v="69000"/>
    <n v="4"/>
  </r>
  <r>
    <x v="26"/>
    <x v="0"/>
    <n v="5"/>
    <n v="8"/>
    <n v="50000"/>
    <n v="8"/>
  </r>
  <r>
    <x v="2"/>
    <x v="3"/>
    <n v="3"/>
    <n v="0"/>
    <n v="35000"/>
    <n v="0"/>
  </r>
  <r>
    <x v="2"/>
    <x v="0"/>
    <n v="4"/>
    <n v="5"/>
    <n v="96000"/>
    <n v="5"/>
  </r>
  <r>
    <x v="2"/>
    <x v="5"/>
    <n v="5"/>
    <n v="2"/>
    <n v="65000"/>
    <n v="2"/>
  </r>
  <r>
    <x v="2"/>
    <x v="0"/>
    <n v="5"/>
    <n v="2"/>
    <n v="37440"/>
    <n v="2"/>
  </r>
  <r>
    <x v="26"/>
    <x v="5"/>
    <n v="5"/>
    <n v="12"/>
    <n v="15500"/>
    <n v="12"/>
  </r>
  <r>
    <x v="2"/>
    <x v="0"/>
    <n v="3"/>
    <n v="1"/>
    <n v="90000"/>
    <n v="1"/>
  </r>
  <r>
    <x v="2"/>
    <x v="0"/>
    <n v="5"/>
    <n v="2"/>
    <n v="66500"/>
    <n v="2"/>
  </r>
  <r>
    <x v="2"/>
    <x v="5"/>
    <n v="5"/>
    <n v="10"/>
    <n v="100000"/>
    <n v="10"/>
  </r>
  <r>
    <x v="14"/>
    <x v="3"/>
    <n v="4"/>
    <n v="7"/>
    <n v="50831.74927416991"/>
    <n v="7"/>
  </r>
  <r>
    <x v="0"/>
    <x v="3"/>
    <n v="2"/>
    <n v="6"/>
    <n v="7479.3250087258784"/>
    <n v="6"/>
  </r>
  <r>
    <x v="2"/>
    <x v="0"/>
    <n v="2"/>
    <n v="15"/>
    <n v="75000"/>
    <n v="15"/>
  </r>
  <r>
    <x v="17"/>
    <x v="3"/>
    <n v="2"/>
    <n v="6"/>
    <n v="58000"/>
    <n v="6"/>
  </r>
  <r>
    <x v="2"/>
    <x v="3"/>
    <n v="3"/>
    <n v="2"/>
    <n v="55000"/>
    <n v="2"/>
  </r>
  <r>
    <x v="2"/>
    <x v="0"/>
    <n v="4"/>
    <n v="4"/>
    <n v="60000"/>
    <n v="4"/>
  </r>
  <r>
    <x v="0"/>
    <x v="3"/>
    <n v="4"/>
    <n v="3"/>
    <n v="23150.291693675339"/>
    <n v="3"/>
  </r>
  <r>
    <x v="17"/>
    <x v="3"/>
    <n v="3"/>
    <n v="6"/>
    <n v="105219.68296424497"/>
    <n v="6"/>
  </r>
  <r>
    <x v="10"/>
    <x v="1"/>
    <n v="5"/>
    <n v="2"/>
    <n v="145000"/>
    <n v="2"/>
  </r>
  <r>
    <x v="2"/>
    <x v="5"/>
    <n v="4"/>
    <n v="1"/>
    <n v="22880"/>
    <n v="1"/>
  </r>
  <r>
    <x v="2"/>
    <x v="8"/>
    <n v="4"/>
    <n v="7"/>
    <n v="80000"/>
    <n v="7"/>
  </r>
  <r>
    <x v="0"/>
    <x v="0"/>
    <n v="3"/>
    <n v="3"/>
    <n v="8903.9583437212841"/>
    <n v="3.5"/>
  </r>
  <r>
    <x v="17"/>
    <x v="0"/>
    <n v="4"/>
    <n v="10"/>
    <n v="88502.537072729421"/>
    <n v="10"/>
  </r>
  <r>
    <x v="0"/>
    <x v="0"/>
    <n v="4"/>
    <n v="12"/>
    <n v="3205.4250037396623"/>
    <n v="12"/>
  </r>
  <r>
    <x v="2"/>
    <x v="0"/>
    <n v="4"/>
    <n v="4"/>
    <n v="46584"/>
    <n v="4"/>
  </r>
  <r>
    <x v="2"/>
    <x v="0"/>
    <n v="4"/>
    <n v="10"/>
    <n v="67000"/>
    <n v="10"/>
  </r>
  <r>
    <x v="0"/>
    <x v="3"/>
    <n v="4"/>
    <n v="13"/>
    <n v="19588.708356186824"/>
    <n v="13"/>
  </r>
  <r>
    <x v="2"/>
    <x v="2"/>
    <n v="4"/>
    <n v="8"/>
    <n v="92000"/>
    <n v="8"/>
  </r>
  <r>
    <x v="2"/>
    <x v="6"/>
    <n v="5"/>
    <n v="15"/>
    <n v="75000"/>
    <n v="15"/>
  </r>
  <r>
    <x v="0"/>
    <x v="0"/>
    <n v="4"/>
    <n v="15"/>
    <n v="3205.4250037396623"/>
    <n v="15"/>
  </r>
  <r>
    <x v="14"/>
    <x v="3"/>
    <n v="5"/>
    <n v="5"/>
    <n v="29159.298033244755"/>
    <n v="5"/>
  </r>
  <r>
    <x v="2"/>
    <x v="0"/>
    <n v="5"/>
    <n v="5"/>
    <n v="40000"/>
    <n v="5"/>
  </r>
  <r>
    <x v="2"/>
    <x v="0"/>
    <n v="3"/>
    <n v="5"/>
    <n v="111680"/>
    <n v="5"/>
  </r>
  <r>
    <x v="17"/>
    <x v="0"/>
    <n v="2"/>
    <n v="2"/>
    <n v="41406"/>
    <n v="2"/>
  </r>
  <r>
    <x v="2"/>
    <x v="3"/>
    <n v="4"/>
    <n v="7"/>
    <n v="70000"/>
    <n v="7"/>
  </r>
  <r>
    <x v="2"/>
    <x v="0"/>
    <n v="2"/>
    <n v="2"/>
    <n v="40700"/>
    <n v="2"/>
  </r>
  <r>
    <x v="2"/>
    <x v="0"/>
    <n v="4"/>
    <n v="12"/>
    <n v="40000"/>
    <n v="12"/>
  </r>
  <r>
    <x v="2"/>
    <x v="5"/>
    <n v="4"/>
    <n v="5"/>
    <n v="60000"/>
    <n v="5"/>
  </r>
  <r>
    <x v="17"/>
    <x v="8"/>
    <n v="5"/>
    <n v="1"/>
    <n v="90469.260118790073"/>
    <n v="1.5"/>
  </r>
  <r>
    <x v="0"/>
    <x v="3"/>
    <n v="5"/>
    <n v="15"/>
    <n v="13636"/>
    <n v="15"/>
  </r>
  <r>
    <x v="2"/>
    <x v="3"/>
    <n v="3"/>
    <n v="5"/>
    <n v="80000"/>
    <n v="5"/>
  </r>
  <r>
    <x v="17"/>
    <x v="0"/>
    <n v="3"/>
    <n v="6"/>
    <n v="59001.691381819612"/>
    <n v="6"/>
  </r>
  <r>
    <x v="2"/>
    <x v="0"/>
    <n v="4"/>
    <n v="6"/>
    <n v="28000"/>
    <n v="6"/>
  </r>
  <r>
    <x v="2"/>
    <x v="0"/>
    <n v="4"/>
    <n v="7"/>
    <n v="60000"/>
    <n v="7"/>
  </r>
  <r>
    <x v="2"/>
    <x v="6"/>
    <n v="3"/>
    <n v="7"/>
    <n v="96000"/>
    <n v="7"/>
  </r>
  <r>
    <x v="2"/>
    <x v="0"/>
    <n v="4"/>
    <n v="8"/>
    <n v="67000"/>
    <n v="8"/>
  </r>
  <r>
    <x v="2"/>
    <x v="0"/>
    <n v="4"/>
    <n v="8"/>
    <n v="70000"/>
    <n v="8"/>
  </r>
  <r>
    <x v="0"/>
    <x v="3"/>
    <n v="5"/>
    <n v="4"/>
    <n v="4149.2445881741187"/>
    <n v="4.5"/>
  </r>
  <r>
    <x v="2"/>
    <x v="1"/>
    <n v="4"/>
    <n v="6"/>
    <n v="99000"/>
    <n v="6"/>
  </r>
  <r>
    <x v="2"/>
    <x v="3"/>
    <n v="3"/>
    <n v="5"/>
    <n v="90000"/>
    <n v="5.5"/>
  </r>
  <r>
    <x v="0"/>
    <x v="0"/>
    <n v="3"/>
    <n v="5"/>
    <n v="4897.177089046706"/>
    <n v="5"/>
  </r>
  <r>
    <x v="0"/>
    <x v="0"/>
    <n v="5"/>
    <n v="20"/>
    <n v="3419.1200039889732"/>
    <n v="20"/>
  </r>
  <r>
    <x v="2"/>
    <x v="3"/>
    <n v="4"/>
    <n v="5"/>
    <n v="51000"/>
    <n v="5"/>
  </r>
  <r>
    <x v="2"/>
    <x v="3"/>
    <n v="5"/>
    <n v="1"/>
    <n v="100000"/>
    <n v="1"/>
  </r>
  <r>
    <x v="0"/>
    <x v="3"/>
    <n v="2"/>
    <n v="15"/>
    <n v="32054.250037396621"/>
    <n v="15"/>
  </r>
  <r>
    <x v="14"/>
    <x v="0"/>
    <n v="3"/>
    <n v="20"/>
    <n v="47285.348162018527"/>
    <n v="20"/>
  </r>
  <r>
    <x v="8"/>
    <x v="0"/>
    <n v="4"/>
    <n v="2"/>
    <n v="63519.971949580387"/>
    <n v="2"/>
  </r>
  <r>
    <x v="2"/>
    <x v="0"/>
    <n v="4"/>
    <n v="2"/>
    <n v="108160"/>
    <n v="2"/>
  </r>
  <r>
    <x v="2"/>
    <x v="3"/>
    <n v="4"/>
    <n v="5"/>
    <n v="50000"/>
    <n v="5"/>
  </r>
  <r>
    <x v="2"/>
    <x v="3"/>
    <n v="2"/>
    <n v="4"/>
    <n v="400000"/>
    <n v="4"/>
  </r>
  <r>
    <x v="2"/>
    <x v="0"/>
    <n v="5"/>
    <n v="11"/>
    <n v="43000"/>
    <n v="11"/>
  </r>
  <r>
    <x v="30"/>
    <x v="0"/>
    <n v="5"/>
    <n v="14"/>
    <n v="27000"/>
    <n v="14"/>
  </r>
  <r>
    <x v="2"/>
    <x v="3"/>
    <n v="5"/>
    <n v="10"/>
    <n v="41000"/>
    <n v="10"/>
  </r>
  <r>
    <x v="2"/>
    <x v="4"/>
    <n v="4"/>
    <n v="20"/>
    <n v="100000"/>
    <n v="20"/>
  </r>
  <r>
    <x v="2"/>
    <x v="0"/>
    <n v="4"/>
    <n v="4"/>
    <n v="42140"/>
    <n v="4"/>
  </r>
  <r>
    <x v="2"/>
    <x v="0"/>
    <n v="4"/>
    <n v="3"/>
    <n v="80000"/>
    <n v="3"/>
  </r>
  <r>
    <x v="2"/>
    <x v="3"/>
    <n v="4"/>
    <n v="2"/>
    <n v="41600"/>
    <n v="2"/>
  </r>
  <r>
    <x v="2"/>
    <x v="5"/>
    <n v="3"/>
    <n v="2"/>
    <n v="45000"/>
    <n v="2.5"/>
  </r>
  <r>
    <x v="31"/>
    <x v="5"/>
    <n v="4"/>
    <n v="15"/>
    <n v="78000"/>
    <n v="15"/>
  </r>
  <r>
    <x v="0"/>
    <x v="3"/>
    <n v="4"/>
    <n v="18"/>
    <n v="8903.9583437212841"/>
    <n v="18"/>
  </r>
  <r>
    <x v="0"/>
    <x v="5"/>
    <n v="4"/>
    <n v="11"/>
    <n v="6232.7708406048987"/>
    <n v="11"/>
  </r>
  <r>
    <x v="2"/>
    <x v="1"/>
    <n v="4"/>
    <n v="7"/>
    <n v="72500"/>
    <n v="7"/>
  </r>
  <r>
    <x v="32"/>
    <x v="2"/>
    <n v="4"/>
    <n v="2"/>
    <n v="138000"/>
    <n v="2.4"/>
  </r>
  <r>
    <x v="0"/>
    <x v="3"/>
    <n v="4"/>
    <n v="7"/>
    <n v="8547.8000099724322"/>
    <n v="7"/>
  </r>
  <r>
    <x v="2"/>
    <x v="0"/>
    <n v="4"/>
    <n v="7"/>
    <n v="80000"/>
    <n v="7"/>
  </r>
  <r>
    <x v="2"/>
    <x v="3"/>
    <n v="4"/>
    <n v="12"/>
    <n v="50000"/>
    <n v="12"/>
  </r>
  <r>
    <x v="17"/>
    <x v="6"/>
    <n v="2"/>
    <n v="5"/>
    <n v="44251.268536364711"/>
    <n v="5"/>
  </r>
  <r>
    <x v="14"/>
    <x v="3"/>
    <n v="3"/>
    <n v="1"/>
    <n v="67775.665698893223"/>
    <n v="1"/>
  </r>
  <r>
    <x v="0"/>
    <x v="0"/>
    <n v="2"/>
    <n v="4"/>
    <n v="3561.5833374885137"/>
    <n v="4"/>
  </r>
  <r>
    <x v="2"/>
    <x v="6"/>
    <n v="3"/>
    <n v="7"/>
    <n v="65000"/>
    <n v="7"/>
  </r>
  <r>
    <x v="2"/>
    <x v="4"/>
    <n v="3"/>
    <n v="12"/>
    <n v="114000"/>
    <n v="12"/>
  </r>
  <r>
    <x v="2"/>
    <x v="4"/>
    <n v="4"/>
    <n v="20"/>
    <n v="95000"/>
    <n v="20"/>
  </r>
  <r>
    <x v="2"/>
    <x v="0"/>
    <n v="4"/>
    <n v="10"/>
    <n v="52500"/>
    <n v="10"/>
  </r>
  <r>
    <x v="14"/>
    <x v="3"/>
    <n v="3"/>
    <n v="1"/>
    <n v="70928.022243027779"/>
    <n v="1.5"/>
  </r>
  <r>
    <x v="2"/>
    <x v="0"/>
    <n v="4"/>
    <n v="5"/>
    <n v="60000"/>
    <n v="5"/>
  </r>
  <r>
    <x v="2"/>
    <x v="5"/>
    <n v="4"/>
    <n v="2"/>
    <n v="65250"/>
    <n v="2"/>
  </r>
  <r>
    <x v="0"/>
    <x v="3"/>
    <n v="3"/>
    <n v="8"/>
    <n v="21369.500024931083"/>
    <n v="8"/>
  </r>
  <r>
    <x v="17"/>
    <x v="3"/>
    <n v="3"/>
    <n v="6"/>
    <n v="98336.152303032693"/>
    <n v="6"/>
  </r>
  <r>
    <x v="7"/>
    <x v="6"/>
    <n v="5"/>
    <n v="10"/>
    <n v="15244.793267899293"/>
    <n v="10"/>
  </r>
  <r>
    <x v="2"/>
    <x v="0"/>
    <n v="4"/>
    <n v="10"/>
    <n v="73000"/>
    <n v="10"/>
  </r>
  <r>
    <x v="2"/>
    <x v="0"/>
    <n v="5"/>
    <n v="7"/>
    <n v="50000"/>
    <n v="7"/>
  </r>
  <r>
    <x v="2"/>
    <x v="5"/>
    <n v="3"/>
    <n v="15"/>
    <n v="79000"/>
    <n v="15"/>
  </r>
  <r>
    <x v="2"/>
    <x v="3"/>
    <n v="4"/>
    <n v="10"/>
    <n v="90000"/>
    <n v="10"/>
  </r>
  <r>
    <x v="2"/>
    <x v="3"/>
    <n v="3"/>
    <n v="4"/>
    <n v="70000"/>
    <n v="4"/>
  </r>
  <r>
    <x v="17"/>
    <x v="3"/>
    <n v="4"/>
    <n v="10"/>
    <n v="63918.498996971248"/>
    <n v="10"/>
  </r>
  <r>
    <x v="2"/>
    <x v="0"/>
    <n v="4"/>
    <n v="40"/>
    <n v="80000"/>
    <n v="40"/>
  </r>
  <r>
    <x v="2"/>
    <x v="3"/>
    <n v="4"/>
    <n v="2"/>
    <n v="140000"/>
    <n v="2"/>
  </r>
  <r>
    <x v="15"/>
    <x v="8"/>
    <n v="3"/>
    <n v="15"/>
    <n v="96000"/>
    <n v="15"/>
  </r>
  <r>
    <x v="0"/>
    <x v="3"/>
    <n v="4"/>
    <n v="6"/>
    <n v="20000"/>
    <n v="6"/>
  </r>
  <r>
    <x v="2"/>
    <x v="0"/>
    <n v="4"/>
    <n v="16"/>
    <n v="47700"/>
    <n v="16"/>
  </r>
  <r>
    <x v="0"/>
    <x v="3"/>
    <n v="2"/>
    <n v="2"/>
    <n v="25000"/>
    <n v="2"/>
  </r>
  <r>
    <x v="2"/>
    <x v="0"/>
    <n v="4"/>
    <n v="5"/>
    <n v="52500"/>
    <n v="5"/>
  </r>
  <r>
    <x v="2"/>
    <x v="0"/>
    <n v="5"/>
    <n v="15"/>
    <n v="40000"/>
    <n v="15"/>
  </r>
  <r>
    <x v="2"/>
    <x v="0"/>
    <n v="4"/>
    <n v="5"/>
    <n v="31000"/>
    <n v="5"/>
  </r>
  <r>
    <x v="14"/>
    <x v="8"/>
    <n v="5"/>
    <n v="3"/>
    <n v="83033.071372504521"/>
    <n v="3"/>
  </r>
  <r>
    <x v="2"/>
    <x v="3"/>
    <n v="4"/>
    <n v="5"/>
    <n v="130000"/>
    <n v="5"/>
  </r>
  <r>
    <x v="0"/>
    <x v="0"/>
    <n v="5"/>
    <n v="13"/>
    <n v="8369.7208430980063"/>
    <n v="13"/>
  </r>
  <r>
    <x v="2"/>
    <x v="0"/>
    <n v="3"/>
    <n v="0"/>
    <n v="51000"/>
    <n v="0"/>
  </r>
  <r>
    <x v="14"/>
    <x v="0"/>
    <n v="5"/>
    <n v="3"/>
    <n v="94570.696324037053"/>
    <n v="3"/>
  </r>
  <r>
    <x v="0"/>
    <x v="3"/>
    <n v="3"/>
    <n v="1"/>
    <n v="34191.200039889729"/>
    <n v="1"/>
  </r>
  <r>
    <x v="14"/>
    <x v="0"/>
    <n v="5"/>
    <n v="12"/>
    <n v="44132.991617883956"/>
    <n v="12"/>
  </r>
  <r>
    <x v="2"/>
    <x v="6"/>
    <n v="4"/>
    <n v="3"/>
    <n v="73000"/>
    <n v="3"/>
  </r>
  <r>
    <x v="2"/>
    <x v="5"/>
    <n v="5"/>
    <n v="3"/>
    <n v="62400"/>
    <n v="3"/>
  </r>
  <r>
    <x v="30"/>
    <x v="8"/>
    <n v="5"/>
    <n v="5"/>
    <n v="27600"/>
    <n v="5"/>
  </r>
  <r>
    <x v="2"/>
    <x v="3"/>
    <n v="5"/>
    <n v="27"/>
    <n v="54000"/>
    <n v="27"/>
  </r>
  <r>
    <x v="0"/>
    <x v="0"/>
    <n v="5"/>
    <n v="5"/>
    <n v="4914.9850057341491"/>
    <n v="5"/>
  </r>
  <r>
    <x v="2"/>
    <x v="5"/>
    <n v="4"/>
    <n v="1"/>
    <n v="77000"/>
    <n v="1.1000000000000001"/>
  </r>
  <r>
    <x v="2"/>
    <x v="3"/>
    <n v="5"/>
    <n v="7"/>
    <n v="76000"/>
    <n v="7"/>
  </r>
  <r>
    <x v="2"/>
    <x v="4"/>
    <n v="3"/>
    <n v="4"/>
    <n v="103000"/>
    <n v="4"/>
  </r>
  <r>
    <x v="6"/>
    <x v="6"/>
    <n v="2"/>
    <n v="10"/>
    <n v="7600"/>
    <n v="10"/>
  </r>
  <r>
    <x v="2"/>
    <x v="0"/>
    <n v="4"/>
    <n v="2"/>
    <n v="40000"/>
    <n v="2"/>
  </r>
  <r>
    <x v="2"/>
    <x v="4"/>
    <n v="3"/>
    <n v="20"/>
    <n v="80000"/>
    <n v="20"/>
  </r>
  <r>
    <x v="2"/>
    <x v="0"/>
    <n v="5"/>
    <n v="1"/>
    <n v="55000"/>
    <n v="1"/>
  </r>
  <r>
    <x v="2"/>
    <x v="0"/>
    <n v="3"/>
    <n v="6"/>
    <n v="99000"/>
    <n v="6"/>
  </r>
  <r>
    <x v="33"/>
    <x v="3"/>
    <n v="4"/>
    <n v="5"/>
    <n v="9956.1219482708348"/>
    <n v="5"/>
  </r>
  <r>
    <x v="2"/>
    <x v="0"/>
    <n v="4"/>
    <n v="20"/>
    <n v="75000"/>
    <n v="20"/>
  </r>
  <r>
    <x v="2"/>
    <x v="3"/>
    <n v="3"/>
    <n v="18"/>
    <n v="80000"/>
    <n v="18"/>
  </r>
  <r>
    <x v="0"/>
    <x v="0"/>
    <n v="5"/>
    <n v="10"/>
    <n v="20000"/>
    <n v="10"/>
  </r>
  <r>
    <x v="2"/>
    <x v="0"/>
    <n v="5"/>
    <n v="6"/>
    <n v="40000"/>
    <n v="6"/>
  </r>
  <r>
    <x v="2"/>
    <x v="0"/>
    <n v="5"/>
    <n v="9"/>
    <n v="46000"/>
    <n v="9"/>
  </r>
  <r>
    <x v="24"/>
    <x v="0"/>
    <n v="2"/>
    <n v="1"/>
    <n v="14000"/>
    <n v="1"/>
  </r>
  <r>
    <x v="2"/>
    <x v="2"/>
    <n v="5"/>
    <n v="10"/>
    <n v="70000"/>
    <n v="10"/>
  </r>
  <r>
    <x v="13"/>
    <x v="6"/>
    <n v="4"/>
    <n v="2"/>
    <n v="36000"/>
    <n v="2"/>
  </r>
  <r>
    <x v="2"/>
    <x v="3"/>
    <n v="3"/>
    <n v="20"/>
    <n v="15000"/>
    <n v="20"/>
  </r>
  <r>
    <x v="0"/>
    <x v="8"/>
    <n v="5"/>
    <n v="18"/>
    <n v="26711.875031163851"/>
    <n v="18"/>
  </r>
  <r>
    <x v="34"/>
    <x v="5"/>
    <n v="4"/>
    <n v="1"/>
    <n v="27221.92126875931"/>
    <n v="1"/>
  </r>
  <r>
    <x v="0"/>
    <x v="7"/>
    <n v="5"/>
    <n v="1"/>
    <n v="22000"/>
    <n v="1"/>
  </r>
  <r>
    <x v="2"/>
    <x v="3"/>
    <n v="5"/>
    <n v="2"/>
    <n v="68000"/>
    <n v="2"/>
  </r>
  <r>
    <x v="2"/>
    <x v="0"/>
    <n v="5"/>
    <n v="8"/>
    <n v="97000"/>
    <n v="8"/>
  </r>
  <r>
    <x v="14"/>
    <x v="2"/>
    <n v="3"/>
    <n v="6"/>
    <n v="48861.526434085805"/>
    <n v="6.5"/>
  </r>
  <r>
    <x v="2"/>
    <x v="0"/>
    <n v="4"/>
    <n v="3"/>
    <n v="65000"/>
    <n v="3.5"/>
  </r>
  <r>
    <x v="22"/>
    <x v="3"/>
    <n v="4"/>
    <n v="10"/>
    <n v="43200"/>
    <n v="10"/>
  </r>
  <r>
    <x v="0"/>
    <x v="0"/>
    <n v="4"/>
    <n v="15"/>
    <n v="8013.5625093491553"/>
    <n v="15"/>
  </r>
  <r>
    <x v="2"/>
    <x v="0"/>
    <n v="5"/>
    <n v="1"/>
    <n v="50000"/>
    <n v="1"/>
  </r>
  <r>
    <x v="2"/>
    <x v="0"/>
    <n v="4"/>
    <n v="1"/>
    <n v="45000"/>
    <n v="1"/>
  </r>
  <r>
    <x v="0"/>
    <x v="3"/>
    <n v="4"/>
    <n v="10"/>
    <n v="3205.4250037396623"/>
    <n v="10"/>
  </r>
  <r>
    <x v="2"/>
    <x v="3"/>
    <n v="5"/>
    <n v="4"/>
    <n v="60000"/>
    <n v="4"/>
  </r>
  <r>
    <x v="2"/>
    <x v="6"/>
    <n v="3"/>
    <n v="2"/>
    <n v="31000"/>
    <n v="2"/>
  </r>
  <r>
    <x v="2"/>
    <x v="0"/>
    <n v="4"/>
    <n v="5"/>
    <n v="75000"/>
    <n v="5"/>
  </r>
  <r>
    <x v="2"/>
    <x v="4"/>
    <n v="2"/>
    <n v="8"/>
    <n v="16000"/>
    <n v="8"/>
  </r>
  <r>
    <x v="2"/>
    <x v="0"/>
    <n v="5"/>
    <n v="10"/>
    <n v="36000"/>
    <n v="10"/>
  </r>
  <r>
    <x v="17"/>
    <x v="0"/>
    <n v="5"/>
    <n v="15"/>
    <n v="41301.183967273726"/>
    <n v="15"/>
  </r>
  <r>
    <x v="2"/>
    <x v="0"/>
    <n v="4"/>
    <n v="13"/>
    <n v="53000"/>
    <n v="13"/>
  </r>
  <r>
    <x v="5"/>
    <x v="1"/>
    <n v="5"/>
    <n v="2"/>
    <n v="82575.963534454509"/>
    <n v="2"/>
  </r>
  <r>
    <x v="2"/>
    <x v="0"/>
    <n v="4"/>
    <n v="8"/>
    <n v="67000"/>
    <n v="8"/>
  </r>
  <r>
    <x v="0"/>
    <x v="0"/>
    <n v="5"/>
    <n v="2"/>
    <n v="12000"/>
    <n v="2"/>
  </r>
  <r>
    <x v="2"/>
    <x v="1"/>
    <n v="5"/>
    <n v="14"/>
    <n v="85000"/>
    <n v="14"/>
  </r>
  <r>
    <x v="18"/>
    <x v="7"/>
    <n v="5"/>
    <n v="15"/>
    <n v="254079.88779832155"/>
    <n v="15"/>
  </r>
  <r>
    <x v="2"/>
    <x v="3"/>
    <n v="4"/>
    <n v="25"/>
    <n v="40000"/>
    <n v="25"/>
  </r>
  <r>
    <x v="14"/>
    <x v="2"/>
    <n v="2"/>
    <n v="6"/>
    <n v="31523.565441345683"/>
    <n v="6"/>
  </r>
  <r>
    <x v="2"/>
    <x v="0"/>
    <n v="4"/>
    <n v="4"/>
    <n v="41000"/>
    <n v="4"/>
  </r>
  <r>
    <x v="0"/>
    <x v="3"/>
    <n v="2"/>
    <n v="10"/>
    <n v="24931.083362419595"/>
    <n v="10"/>
  </r>
  <r>
    <x v="2"/>
    <x v="3"/>
    <n v="4"/>
    <n v="15"/>
    <n v="125000"/>
    <n v="15"/>
  </r>
  <r>
    <x v="17"/>
    <x v="0"/>
    <n v="5"/>
    <n v="8"/>
    <n v="59001.691381819612"/>
    <n v="8"/>
  </r>
  <r>
    <x v="26"/>
    <x v="0"/>
    <n v="5"/>
    <n v="12"/>
    <n v="10956.982885192734"/>
    <n v="12"/>
  </r>
  <r>
    <x v="2"/>
    <x v="0"/>
    <n v="3"/>
    <n v="6"/>
    <n v="70000"/>
    <n v="6"/>
  </r>
  <r>
    <x v="2"/>
    <x v="6"/>
    <n v="5"/>
    <n v="18"/>
    <n v="400000"/>
    <n v="18"/>
  </r>
  <r>
    <x v="2"/>
    <x v="0"/>
    <n v="4"/>
    <n v="1"/>
    <n v="55000"/>
    <n v="1"/>
  </r>
  <r>
    <x v="2"/>
    <x v="0"/>
    <n v="4"/>
    <n v="11"/>
    <n v="60000"/>
    <n v="11"/>
  </r>
  <r>
    <x v="0"/>
    <x v="3"/>
    <n v="4"/>
    <n v="10"/>
    <n v="17807.916687442568"/>
    <n v="10"/>
  </r>
  <r>
    <x v="9"/>
    <x v="3"/>
    <n v="4"/>
    <n v="4"/>
    <n v="40000"/>
    <n v="4"/>
  </r>
  <r>
    <x v="2"/>
    <x v="0"/>
    <n v="4"/>
    <n v="3"/>
    <n v="137500"/>
    <n v="3"/>
  </r>
  <r>
    <x v="20"/>
    <x v="0"/>
    <n v="5"/>
    <n v="3"/>
    <n v="4545"/>
    <n v="3"/>
  </r>
  <r>
    <x v="14"/>
    <x v="0"/>
    <n v="4"/>
    <n v="5"/>
    <n v="45709.169889951241"/>
    <n v="5"/>
  </r>
  <r>
    <x v="2"/>
    <x v="6"/>
    <n v="4"/>
    <n v="4"/>
    <n v="47000"/>
    <n v="4"/>
  </r>
  <r>
    <x v="2"/>
    <x v="0"/>
    <n v="5"/>
    <n v="20"/>
    <n v="65000"/>
    <n v="20"/>
  </r>
  <r>
    <x v="33"/>
    <x v="7"/>
    <n v="4"/>
    <n v="1"/>
    <n v="10809.503829551191"/>
    <n v="1"/>
  </r>
  <r>
    <x v="2"/>
    <x v="3"/>
    <n v="4"/>
    <n v="6"/>
    <n v="92000"/>
    <n v="6"/>
  </r>
  <r>
    <x v="26"/>
    <x v="3"/>
    <n v="4"/>
    <n v="4"/>
    <n v="22000"/>
    <n v="4"/>
  </r>
  <r>
    <x v="2"/>
    <x v="3"/>
    <n v="3"/>
    <n v="5"/>
    <n v="108000"/>
    <n v="5"/>
  </r>
  <r>
    <x v="2"/>
    <x v="0"/>
    <n v="2"/>
    <n v="15"/>
    <n v="61000"/>
    <n v="15"/>
  </r>
  <r>
    <x v="17"/>
    <x v="3"/>
    <n v="3"/>
    <n v="10"/>
    <n v="63918.498996971248"/>
    <n v="10"/>
  </r>
  <r>
    <x v="2"/>
    <x v="0"/>
    <n v="5"/>
    <n v="8"/>
    <n v="50000"/>
    <n v="8"/>
  </r>
  <r>
    <x v="2"/>
    <x v="5"/>
    <n v="5"/>
    <n v="8"/>
    <n v="150000"/>
    <n v="8"/>
  </r>
  <r>
    <x v="0"/>
    <x v="0"/>
    <n v="4"/>
    <n v="17"/>
    <n v="7123.1666749770275"/>
    <n v="17"/>
  </r>
  <r>
    <x v="35"/>
    <x v="3"/>
    <n v="4"/>
    <n v="5"/>
    <n v="150000"/>
    <n v="5"/>
  </r>
  <r>
    <x v="2"/>
    <x v="6"/>
    <n v="4"/>
    <n v="3"/>
    <n v="45000"/>
    <n v="3"/>
  </r>
  <r>
    <x v="2"/>
    <x v="3"/>
    <n v="5"/>
    <n v="5"/>
    <n v="135000"/>
    <n v="5"/>
  </r>
  <r>
    <x v="0"/>
    <x v="0"/>
    <n v="3"/>
    <n v="3"/>
    <n v="6410.8500074793246"/>
    <n v="3"/>
  </r>
  <r>
    <x v="2"/>
    <x v="3"/>
    <n v="4"/>
    <n v="10"/>
    <n v="29000"/>
    <n v="10"/>
  </r>
  <r>
    <x v="0"/>
    <x v="3"/>
    <n v="5"/>
    <n v="13"/>
    <n v="13000"/>
    <n v="13"/>
  </r>
  <r>
    <x v="2"/>
    <x v="0"/>
    <n v="5"/>
    <n v="3"/>
    <n v="63000"/>
    <n v="3.5"/>
  </r>
  <r>
    <x v="2"/>
    <x v="0"/>
    <n v="4"/>
    <n v="6"/>
    <n v="95000"/>
    <n v="6"/>
  </r>
  <r>
    <x v="14"/>
    <x v="0"/>
    <n v="4"/>
    <n v="6"/>
    <n v="100000"/>
    <n v="6"/>
  </r>
  <r>
    <x v="0"/>
    <x v="7"/>
    <n v="4"/>
    <n v="9"/>
    <n v="3800"/>
    <n v="9"/>
  </r>
  <r>
    <x v="24"/>
    <x v="8"/>
    <n v="4"/>
    <n v="5"/>
    <n v="11400"/>
    <n v="5"/>
  </r>
  <r>
    <x v="17"/>
    <x v="0"/>
    <n v="4"/>
    <n v="10"/>
    <n v="55068.245289698301"/>
    <n v="10"/>
  </r>
  <r>
    <x v="2"/>
    <x v="3"/>
    <n v="3"/>
    <n v="10"/>
    <n v="53000"/>
    <n v="10"/>
  </r>
  <r>
    <x v="2"/>
    <x v="2"/>
    <n v="4"/>
    <n v="3"/>
    <n v="130000"/>
    <n v="3"/>
  </r>
  <r>
    <x v="0"/>
    <x v="0"/>
    <n v="5"/>
    <n v="2"/>
    <n v="6588.9291743537506"/>
    <n v="2"/>
  </r>
  <r>
    <x v="17"/>
    <x v="8"/>
    <n v="3"/>
    <n v="5"/>
    <n v="157337.8436848523"/>
    <n v="5"/>
  </r>
  <r>
    <x v="2"/>
    <x v="0"/>
    <n v="5"/>
    <n v="9"/>
    <n v="44200"/>
    <n v="9"/>
  </r>
  <r>
    <x v="2"/>
    <x v="3"/>
    <n v="3"/>
    <n v="6"/>
    <n v="56000"/>
    <n v="6"/>
  </r>
  <r>
    <x v="2"/>
    <x v="2"/>
    <n v="3"/>
    <n v="15"/>
    <n v="72500"/>
    <n v="15"/>
  </r>
  <r>
    <x v="17"/>
    <x v="0"/>
    <n v="4"/>
    <n v="20"/>
    <n v="73752.11422727452"/>
    <n v="20"/>
  </r>
  <r>
    <x v="14"/>
    <x v="0"/>
    <n v="1"/>
    <n v="16"/>
    <n v="170000"/>
    <n v="16"/>
  </r>
  <r>
    <x v="2"/>
    <x v="3"/>
    <n v="3"/>
    <n v="0"/>
    <n v="68000"/>
    <n v="0.5"/>
  </r>
  <r>
    <x v="2"/>
    <x v="0"/>
    <n v="5"/>
    <n v="11"/>
    <n v="75000"/>
    <n v="11"/>
  </r>
  <r>
    <x v="2"/>
    <x v="4"/>
    <n v="5"/>
    <n v="8"/>
    <n v="62500"/>
    <n v="8"/>
  </r>
  <r>
    <x v="0"/>
    <x v="3"/>
    <n v="4"/>
    <n v="7"/>
    <n v="25000"/>
    <n v="7"/>
  </r>
  <r>
    <x v="36"/>
    <x v="8"/>
    <n v="2"/>
    <n v="4"/>
    <n v="68954.520184280962"/>
    <n v="4"/>
  </r>
  <r>
    <x v="2"/>
    <x v="0"/>
    <n v="4"/>
    <n v="8"/>
    <n v="85000"/>
    <n v="8"/>
  </r>
  <r>
    <x v="14"/>
    <x v="3"/>
    <n v="4"/>
    <n v="8"/>
    <n v="67775.665698893223"/>
    <n v="8"/>
  </r>
  <r>
    <x v="2"/>
    <x v="3"/>
    <n v="4"/>
    <n v="25"/>
    <n v="89000"/>
    <n v="25"/>
  </r>
  <r>
    <x v="20"/>
    <x v="0"/>
    <n v="5"/>
    <n v="3"/>
    <n v="35000"/>
    <n v="3"/>
  </r>
  <r>
    <x v="2"/>
    <x v="3"/>
    <n v="5"/>
    <n v="4"/>
    <n v="47500"/>
    <n v="4"/>
  </r>
  <r>
    <x v="2"/>
    <x v="3"/>
    <n v="3"/>
    <n v="20"/>
    <n v="130000"/>
    <n v="20"/>
  </r>
  <r>
    <x v="0"/>
    <x v="4"/>
    <n v="3"/>
    <n v="3"/>
    <n v="18000"/>
    <n v="3"/>
  </r>
  <r>
    <x v="0"/>
    <x v="3"/>
    <n v="2"/>
    <n v="10"/>
    <n v="8547.8000099724322"/>
    <n v="10"/>
  </r>
  <r>
    <x v="2"/>
    <x v="3"/>
    <n v="3"/>
    <n v="15"/>
    <n v="41932"/>
    <n v="15"/>
  </r>
  <r>
    <x v="24"/>
    <x v="8"/>
    <n v="5"/>
    <n v="8"/>
    <n v="220700"/>
    <n v="8"/>
  </r>
  <r>
    <x v="2"/>
    <x v="4"/>
    <n v="3"/>
    <n v="5"/>
    <n v="194000"/>
    <n v="5"/>
  </r>
  <r>
    <x v="0"/>
    <x v="0"/>
    <n v="4"/>
    <n v="8"/>
    <n v="160271.25018698312"/>
    <n v="8"/>
  </r>
  <r>
    <x v="0"/>
    <x v="3"/>
    <n v="3"/>
    <n v="1"/>
    <n v="8903.9583437212841"/>
    <n v="1"/>
  </r>
  <r>
    <x v="17"/>
    <x v="0"/>
    <n v="4"/>
    <n v="8"/>
    <n v="78668.921842426149"/>
    <n v="8"/>
  </r>
  <r>
    <x v="7"/>
    <x v="3"/>
    <n v="3"/>
    <n v="6"/>
    <n v="22867.189901848938"/>
    <n v="6"/>
  </r>
  <r>
    <x v="14"/>
    <x v="4"/>
    <n v="3"/>
    <n v="12"/>
    <n v="94570.696324037053"/>
    <n v="12"/>
  </r>
  <r>
    <x v="2"/>
    <x v="0"/>
    <n v="5"/>
    <n v="30"/>
    <n v="95000"/>
    <n v="30"/>
  </r>
  <r>
    <x v="0"/>
    <x v="2"/>
    <n v="4"/>
    <n v="10"/>
    <n v="9616.275011218986"/>
    <n v="10"/>
  </r>
  <r>
    <x v="2"/>
    <x v="0"/>
    <n v="2"/>
    <n v="3"/>
    <n v="48000"/>
    <n v="3"/>
  </r>
  <r>
    <x v="2"/>
    <x v="0"/>
    <n v="4"/>
    <n v="4"/>
    <n v="46000"/>
    <n v="4"/>
  </r>
  <r>
    <x v="6"/>
    <x v="7"/>
    <n v="3"/>
    <n v="2"/>
    <n v="15000"/>
    <n v="2"/>
  </r>
  <r>
    <x v="0"/>
    <x v="3"/>
    <n v="2"/>
    <n v="11"/>
    <n v="11040.908346214392"/>
    <n v="11"/>
  </r>
  <r>
    <x v="14"/>
    <x v="3"/>
    <n v="3"/>
    <n v="4"/>
    <n v="44132.991617883956"/>
    <n v="4"/>
  </r>
  <r>
    <x v="2"/>
    <x v="3"/>
    <n v="3"/>
    <n v="2"/>
    <n v="47000"/>
    <n v="2"/>
  </r>
  <r>
    <x v="2"/>
    <x v="0"/>
    <n v="3"/>
    <n v="3"/>
    <n v="44000"/>
    <n v="3"/>
  </r>
  <r>
    <x v="2"/>
    <x v="5"/>
    <n v="4"/>
    <n v="4"/>
    <n v="55000"/>
    <n v="4.5"/>
  </r>
  <r>
    <x v="11"/>
    <x v="7"/>
    <n v="4"/>
    <n v="4"/>
    <n v="12000"/>
    <n v="4"/>
  </r>
  <r>
    <x v="2"/>
    <x v="3"/>
    <n v="3"/>
    <n v="15"/>
    <n v="50000"/>
    <n v="15"/>
  </r>
  <r>
    <x v="0"/>
    <x v="0"/>
    <n v="2"/>
    <n v="4"/>
    <n v="13355.937515581925"/>
    <n v="4"/>
  </r>
  <r>
    <x v="13"/>
    <x v="6"/>
    <n v="4"/>
    <n v="10"/>
    <n v="99147"/>
    <n v="10"/>
  </r>
  <r>
    <x v="2"/>
    <x v="3"/>
    <n v="5"/>
    <n v="5"/>
    <n v="45880"/>
    <n v="5"/>
  </r>
  <r>
    <x v="2"/>
    <x v="3"/>
    <n v="4"/>
    <n v="5"/>
    <n v="70000"/>
    <n v="5"/>
  </r>
  <r>
    <x v="2"/>
    <x v="0"/>
    <n v="5"/>
    <n v="5"/>
    <n v="100000"/>
    <n v="5"/>
  </r>
  <r>
    <x v="37"/>
    <x v="0"/>
    <n v="3"/>
    <n v="5"/>
    <n v="17598.017290051986"/>
    <n v="5"/>
  </r>
  <r>
    <x v="2"/>
    <x v="2"/>
    <n v="3"/>
    <n v="10"/>
    <n v="85000"/>
    <n v="10"/>
  </r>
  <r>
    <x v="2"/>
    <x v="3"/>
    <n v="4"/>
    <n v="20"/>
    <n v="47000"/>
    <n v="20"/>
  </r>
  <r>
    <x v="2"/>
    <x v="3"/>
    <n v="3"/>
    <n v="25"/>
    <n v="40000"/>
    <n v="25"/>
  </r>
  <r>
    <x v="0"/>
    <x v="4"/>
    <n v="3"/>
    <n v="20"/>
    <n v="30000"/>
    <n v="20"/>
  </r>
  <r>
    <x v="17"/>
    <x v="1"/>
    <n v="4"/>
    <n v="13"/>
    <n v="70802.029658183528"/>
    <n v="13"/>
  </r>
  <r>
    <x v="2"/>
    <x v="0"/>
    <n v="4"/>
    <n v="2"/>
    <n v="34000"/>
    <n v="2"/>
  </r>
  <r>
    <x v="2"/>
    <x v="0"/>
    <n v="4"/>
    <n v="5"/>
    <n v="52000"/>
    <n v="5"/>
  </r>
  <r>
    <x v="0"/>
    <x v="2"/>
    <n v="2"/>
    <n v="6"/>
    <n v="5342.3750062327708"/>
    <n v="6"/>
  </r>
  <r>
    <x v="0"/>
    <x v="0"/>
    <n v="4"/>
    <n v="3"/>
    <n v="7123.1666749770275"/>
    <n v="3"/>
  </r>
  <r>
    <x v="21"/>
    <x v="3"/>
    <n v="3"/>
    <n v="1"/>
    <n v="63586"/>
    <n v="1"/>
  </r>
  <r>
    <x v="14"/>
    <x v="5"/>
    <n v="4"/>
    <n v="1"/>
    <n v="55166.239522354947"/>
    <n v="1.5"/>
  </r>
  <r>
    <x v="2"/>
    <x v="0"/>
    <n v="4"/>
    <n v="20"/>
    <n v="60000"/>
    <n v="20"/>
  </r>
  <r>
    <x v="38"/>
    <x v="3"/>
    <n v="5"/>
    <n v="2"/>
    <n v="19200"/>
    <n v="2"/>
  </r>
  <r>
    <x v="39"/>
    <x v="0"/>
    <n v="5"/>
    <n v="2"/>
    <n v="28109.627547434993"/>
    <n v="2"/>
  </r>
  <r>
    <x v="2"/>
    <x v="0"/>
    <n v="4"/>
    <n v="15"/>
    <n v="56000"/>
    <n v="15"/>
  </r>
  <r>
    <x v="2"/>
    <x v="5"/>
    <n v="4"/>
    <n v="5"/>
    <n v="52000"/>
    <n v="5"/>
  </r>
  <r>
    <x v="2"/>
    <x v="0"/>
    <n v="5"/>
    <n v="15"/>
    <n v="51613"/>
    <n v="15"/>
  </r>
  <r>
    <x v="13"/>
    <x v="0"/>
    <n v="4"/>
    <n v="4"/>
    <n v="35000"/>
    <n v="4"/>
  </r>
  <r>
    <x v="2"/>
    <x v="3"/>
    <n v="5"/>
    <n v="3"/>
    <n v="56000"/>
    <n v="3"/>
  </r>
  <r>
    <x v="2"/>
    <x v="8"/>
    <n v="3"/>
    <n v="10"/>
    <n v="115000"/>
    <n v="10"/>
  </r>
  <r>
    <x v="14"/>
    <x v="3"/>
    <n v="2"/>
    <n v="8"/>
    <n v="104027.76595644075"/>
    <n v="8"/>
  </r>
  <r>
    <x v="0"/>
    <x v="8"/>
    <n v="2"/>
    <n v="7"/>
    <n v="3561.5833374885137"/>
    <n v="7"/>
  </r>
  <r>
    <x v="2"/>
    <x v="4"/>
    <n v="4"/>
    <n v="8"/>
    <n v="72000"/>
    <n v="8"/>
  </r>
  <r>
    <x v="2"/>
    <x v="0"/>
    <n v="5"/>
    <n v="2"/>
    <n v="90000"/>
    <n v="2.5"/>
  </r>
  <r>
    <x v="38"/>
    <x v="5"/>
    <n v="3"/>
    <n v="35"/>
    <n v="8500"/>
    <n v="35"/>
  </r>
  <r>
    <x v="40"/>
    <x v="0"/>
    <n v="3"/>
    <n v="3"/>
    <n v="12000"/>
    <n v="3"/>
  </r>
  <r>
    <x v="2"/>
    <x v="8"/>
    <n v="5"/>
    <n v="2"/>
    <n v="250000"/>
    <n v="2"/>
  </r>
  <r>
    <x v="41"/>
    <x v="0"/>
    <n v="5"/>
    <n v="4"/>
    <n v="89944.280280605832"/>
    <n v="4"/>
  </r>
  <r>
    <x v="0"/>
    <x v="3"/>
    <n v="5"/>
    <n v="10"/>
    <n v="4273.9000049862161"/>
    <n v="10"/>
  </r>
  <r>
    <x v="2"/>
    <x v="3"/>
    <n v="3"/>
    <n v="6"/>
    <n v="30000"/>
    <n v="6"/>
  </r>
  <r>
    <x v="38"/>
    <x v="7"/>
    <n v="2"/>
    <n v="6"/>
    <n v="30000"/>
    <n v="6"/>
  </r>
  <r>
    <x v="2"/>
    <x v="2"/>
    <n v="2"/>
    <n v="20"/>
    <n v="24000"/>
    <n v="20"/>
  </r>
  <r>
    <x v="2"/>
    <x v="3"/>
    <n v="4"/>
    <n v="5"/>
    <n v="60000"/>
    <n v="5"/>
  </r>
  <r>
    <x v="2"/>
    <x v="0"/>
    <n v="3"/>
    <n v="4"/>
    <n v="76600"/>
    <n v="4"/>
  </r>
  <r>
    <x v="14"/>
    <x v="1"/>
    <n v="3"/>
    <n v="3"/>
    <n v="102451.58768437347"/>
    <n v="3"/>
  </r>
  <r>
    <x v="42"/>
    <x v="2"/>
    <n v="5"/>
    <n v="0"/>
    <n v="6629"/>
    <n v="0"/>
  </r>
  <r>
    <x v="2"/>
    <x v="0"/>
    <n v="2"/>
    <n v="6"/>
    <n v="90000"/>
    <n v="6"/>
  </r>
  <r>
    <x v="28"/>
    <x v="0"/>
    <n v="2"/>
    <n v="7"/>
    <n v="8500"/>
    <n v="7"/>
  </r>
  <r>
    <x v="2"/>
    <x v="0"/>
    <n v="4"/>
    <n v="2"/>
    <n v="75000"/>
    <n v="2"/>
  </r>
  <r>
    <x v="2"/>
    <x v="0"/>
    <n v="3"/>
    <n v="25"/>
    <n v="72000"/>
    <n v="25"/>
  </r>
  <r>
    <x v="2"/>
    <x v="0"/>
    <n v="4"/>
    <n v="6"/>
    <n v="65000"/>
    <n v="6"/>
  </r>
  <r>
    <x v="2"/>
    <x v="4"/>
    <n v="2"/>
    <n v="8"/>
    <n v="120000"/>
    <n v="8"/>
  </r>
  <r>
    <x v="0"/>
    <x v="5"/>
    <n v="5"/>
    <n v="10"/>
    <n v="71231.666749770273"/>
    <n v="10"/>
  </r>
  <r>
    <x v="0"/>
    <x v="3"/>
    <n v="4"/>
    <n v="3"/>
    <n v="5342.3750062327708"/>
    <n v="3"/>
  </r>
  <r>
    <x v="0"/>
    <x v="3"/>
    <n v="4"/>
    <n v="7"/>
    <n v="19588.708356186824"/>
    <n v="7"/>
  </r>
  <r>
    <x v="2"/>
    <x v="0"/>
    <n v="4"/>
    <n v="14"/>
    <n v="80000"/>
    <n v="14"/>
  </r>
  <r>
    <x v="0"/>
    <x v="3"/>
    <n v="4"/>
    <n v="8"/>
    <n v="53423.750062327701"/>
    <n v="8"/>
  </r>
  <r>
    <x v="17"/>
    <x v="1"/>
    <n v="3"/>
    <n v="1"/>
    <n v="108169.76753333595"/>
    <n v="1"/>
  </r>
  <r>
    <x v="2"/>
    <x v="3"/>
    <n v="3"/>
    <n v="8"/>
    <n v="51000"/>
    <n v="8"/>
  </r>
  <r>
    <x v="0"/>
    <x v="7"/>
    <n v="4"/>
    <n v="2"/>
    <n v="5000"/>
    <n v="2"/>
  </r>
  <r>
    <x v="2"/>
    <x v="2"/>
    <n v="4"/>
    <n v="2"/>
    <n v="74000"/>
    <n v="2.5"/>
  </r>
  <r>
    <x v="14"/>
    <x v="8"/>
    <n v="4"/>
    <n v="3"/>
    <n v="94570.696324037053"/>
    <n v="3"/>
  </r>
  <r>
    <x v="2"/>
    <x v="0"/>
    <n v="4"/>
    <n v="6"/>
    <n v="50000"/>
    <n v="6"/>
  </r>
  <r>
    <x v="0"/>
    <x v="0"/>
    <n v="4"/>
    <n v="4"/>
    <n v="8903.9583437212841"/>
    <n v="4"/>
  </r>
  <r>
    <x v="43"/>
    <x v="3"/>
    <n v="4"/>
    <n v="3"/>
    <n v="78000"/>
    <n v="3"/>
  </r>
  <r>
    <x v="0"/>
    <x v="3"/>
    <n v="2"/>
    <n v="3"/>
    <n v="16027.125018698311"/>
    <n v="3"/>
  </r>
  <r>
    <x v="38"/>
    <x v="0"/>
    <n v="5"/>
    <n v="6"/>
    <n v="7500"/>
    <n v="6"/>
  </r>
  <r>
    <x v="2"/>
    <x v="0"/>
    <n v="5"/>
    <n v="6"/>
    <n v="60000"/>
    <n v="6"/>
  </r>
  <r>
    <x v="0"/>
    <x v="4"/>
    <n v="5"/>
    <n v="15"/>
    <n v="14246.333349954055"/>
    <n v="15"/>
  </r>
  <r>
    <x v="2"/>
    <x v="3"/>
    <n v="2"/>
    <n v="15"/>
    <n v="80000"/>
    <n v="15"/>
  </r>
  <r>
    <x v="14"/>
    <x v="5"/>
    <n v="4"/>
    <n v="5"/>
    <n v="59894.774338556796"/>
    <n v="5"/>
  </r>
  <r>
    <x v="17"/>
    <x v="3"/>
    <n v="4"/>
    <n v="9"/>
    <n v="51134.799197576998"/>
    <n v="9"/>
  </r>
  <r>
    <x v="2"/>
    <x v="3"/>
    <n v="3"/>
    <n v="4"/>
    <n v="125000"/>
    <n v="4"/>
  </r>
  <r>
    <x v="2"/>
    <x v="0"/>
    <n v="3"/>
    <n v="13"/>
    <n v="52000"/>
    <n v="13"/>
  </r>
  <r>
    <x v="2"/>
    <x v="0"/>
    <n v="4"/>
    <n v="5"/>
    <n v="45000"/>
    <n v="5"/>
  </r>
  <r>
    <x v="14"/>
    <x v="0"/>
    <n v="4"/>
    <n v="3"/>
    <n v="39404.456801682099"/>
    <n v="3.5"/>
  </r>
  <r>
    <x v="2"/>
    <x v="3"/>
    <n v="5"/>
    <n v="4"/>
    <n v="60000"/>
    <n v="4"/>
  </r>
  <r>
    <x v="17"/>
    <x v="3"/>
    <n v="2"/>
    <n v="5"/>
    <n v="68835.306612122877"/>
    <n v="5"/>
  </r>
  <r>
    <x v="44"/>
    <x v="6"/>
    <n v="4"/>
    <n v="5"/>
    <n v="5250"/>
    <n v="5"/>
  </r>
  <r>
    <x v="17"/>
    <x v="3"/>
    <n v="4"/>
    <n v="4"/>
    <n v="85552.452503638444"/>
    <n v="4.5999999999999996"/>
  </r>
  <r>
    <x v="0"/>
    <x v="0"/>
    <n v="4"/>
    <n v="2"/>
    <n v="2225.989585930321"/>
    <n v="2"/>
  </r>
  <r>
    <x v="2"/>
    <x v="4"/>
    <n v="3"/>
    <n v="10"/>
    <n v="150000"/>
    <n v="10"/>
  </r>
  <r>
    <x v="2"/>
    <x v="0"/>
    <n v="4"/>
    <n v="3"/>
    <n v="50000"/>
    <n v="3.5"/>
  </r>
  <r>
    <x v="2"/>
    <x v="0"/>
    <n v="4"/>
    <n v="5"/>
    <n v="70000"/>
    <n v="5"/>
  </r>
  <r>
    <x v="14"/>
    <x v="3"/>
    <n v="3"/>
    <n v="3"/>
    <n v="44921.080753917595"/>
    <n v="3"/>
  </r>
  <r>
    <x v="0"/>
    <x v="6"/>
    <n v="4"/>
    <n v="5"/>
    <n v="20000"/>
    <n v="5"/>
  </r>
  <r>
    <x v="45"/>
    <x v="0"/>
    <n v="5"/>
    <n v="10"/>
    <n v="12000"/>
    <n v="10"/>
  </r>
  <r>
    <x v="17"/>
    <x v="5"/>
    <n v="4"/>
    <n v="25"/>
    <n v="1229201.9037879086"/>
    <n v="25"/>
  </r>
  <r>
    <x v="2"/>
    <x v="0"/>
    <n v="1"/>
    <n v="12"/>
    <n v="30000"/>
    <n v="12"/>
  </r>
  <r>
    <x v="46"/>
    <x v="2"/>
    <n v="3"/>
    <n v="5"/>
    <n v="24000"/>
    <n v="5"/>
  </r>
  <r>
    <x v="2"/>
    <x v="2"/>
    <n v="2"/>
    <n v="8"/>
    <n v="92000"/>
    <n v="8"/>
  </r>
  <r>
    <x v="2"/>
    <x v="0"/>
    <n v="4"/>
    <n v="7"/>
    <n v="52000"/>
    <n v="7"/>
  </r>
  <r>
    <x v="2"/>
    <x v="4"/>
    <n v="3"/>
    <n v="8"/>
    <n v="169000"/>
    <n v="8"/>
  </r>
  <r>
    <x v="47"/>
    <x v="5"/>
    <n v="3"/>
    <n v="4"/>
    <n v="110000"/>
    <n v="4"/>
  </r>
  <r>
    <x v="11"/>
    <x v="3"/>
    <n v="3"/>
    <n v="5"/>
    <n v="131675.52225194403"/>
    <n v="5"/>
  </r>
  <r>
    <x v="14"/>
    <x v="8"/>
    <n v="3"/>
    <n v="5"/>
    <n v="92994.518051969761"/>
    <n v="5"/>
  </r>
  <r>
    <x v="2"/>
    <x v="0"/>
    <n v="4"/>
    <n v="15"/>
    <n v="50000"/>
    <n v="15"/>
  </r>
  <r>
    <x v="2"/>
    <x v="0"/>
    <n v="3"/>
    <n v="6"/>
    <n v="65000"/>
    <n v="6"/>
  </r>
  <r>
    <x v="17"/>
    <x v="0"/>
    <n v="5"/>
    <n v="3"/>
    <n v="45234.630059395036"/>
    <n v="3"/>
  </r>
  <r>
    <x v="2"/>
    <x v="0"/>
    <n v="3"/>
    <n v="10"/>
    <n v="55000"/>
    <n v="10"/>
  </r>
  <r>
    <x v="0"/>
    <x v="8"/>
    <n v="3"/>
    <n v="2"/>
    <n v="20000"/>
    <n v="2"/>
  </r>
  <r>
    <x v="0"/>
    <x v="7"/>
    <n v="5"/>
    <n v="8"/>
    <n v="6000"/>
    <n v="8"/>
  </r>
  <r>
    <x v="14"/>
    <x v="4"/>
    <n v="4"/>
    <n v="4"/>
    <n v="299473.87169278396"/>
    <n v="4"/>
  </r>
  <r>
    <x v="14"/>
    <x v="3"/>
    <n v="4"/>
    <n v="16"/>
    <n v="44391.484854502989"/>
    <n v="16"/>
  </r>
  <r>
    <x v="2"/>
    <x v="0"/>
    <n v="3"/>
    <n v="8"/>
    <n v="40000"/>
    <n v="8"/>
  </r>
  <r>
    <x v="47"/>
    <x v="3"/>
    <n v="4"/>
    <n v="20"/>
    <n v="108000"/>
    <n v="20"/>
  </r>
  <r>
    <x v="0"/>
    <x v="0"/>
    <n v="3"/>
    <n v="10"/>
    <n v="3561.5833374885137"/>
    <n v="10"/>
  </r>
  <r>
    <x v="2"/>
    <x v="0"/>
    <n v="5"/>
    <n v="5"/>
    <n v="84000"/>
    <n v="5"/>
  </r>
  <r>
    <x v="14"/>
    <x v="3"/>
    <n v="4"/>
    <n v="16"/>
    <n v="52013.882978220376"/>
    <n v="16"/>
  </r>
  <r>
    <x v="0"/>
    <x v="3"/>
    <n v="3"/>
    <n v="7"/>
    <n v="12821.700014958649"/>
    <n v="7"/>
  </r>
  <r>
    <x v="17"/>
    <x v="0"/>
    <n v="4"/>
    <n v="7"/>
    <n v="67360.264327577388"/>
    <n v="7"/>
  </r>
  <r>
    <x v="9"/>
    <x v="3"/>
    <n v="4"/>
    <n v="5"/>
    <n v="23000"/>
    <n v="5"/>
  </r>
  <r>
    <x v="14"/>
    <x v="3"/>
    <n v="5"/>
    <n v="3"/>
    <n v="91418.339779902482"/>
    <n v="3"/>
  </r>
  <r>
    <x v="2"/>
    <x v="0"/>
    <n v="5"/>
    <n v="8"/>
    <n v="77000"/>
    <n v="8"/>
  </r>
  <r>
    <x v="2"/>
    <x v="0"/>
    <n v="4"/>
    <n v="7"/>
    <n v="100000"/>
    <n v="7"/>
  </r>
  <r>
    <x v="21"/>
    <x v="1"/>
    <n v="4"/>
    <n v="1"/>
    <n v="55500"/>
    <n v="1"/>
  </r>
  <r>
    <x v="48"/>
    <x v="0"/>
    <n v="5"/>
    <n v="26"/>
    <n v="19055.991584874118"/>
    <n v="26"/>
  </r>
  <r>
    <x v="0"/>
    <x v="3"/>
    <n v="4"/>
    <n v="9"/>
    <n v="10684.750012465542"/>
    <n v="9"/>
  </r>
  <r>
    <x v="0"/>
    <x v="3"/>
    <n v="4"/>
    <n v="0"/>
    <n v="8400"/>
    <n v="0"/>
  </r>
  <r>
    <x v="0"/>
    <x v="3"/>
    <n v="3"/>
    <n v="5"/>
    <n v="8903.9583437212841"/>
    <n v="5"/>
  </r>
  <r>
    <x v="24"/>
    <x v="0"/>
    <n v="5"/>
    <n v="10"/>
    <n v="12000"/>
    <n v="10"/>
  </r>
  <r>
    <x v="2"/>
    <x v="3"/>
    <n v="5"/>
    <n v="12"/>
    <n v="65000"/>
    <n v="12"/>
  </r>
  <r>
    <x v="14"/>
    <x v="0"/>
    <n v="4"/>
    <n v="6"/>
    <n v="25849.323661903458"/>
    <n v="6"/>
  </r>
  <r>
    <x v="14"/>
    <x v="0"/>
    <n v="2"/>
    <n v="3"/>
    <n v="122941.90522124816"/>
    <n v="3.5"/>
  </r>
  <r>
    <x v="2"/>
    <x v="3"/>
    <n v="3"/>
    <n v="15"/>
    <n v="76000"/>
    <n v="15"/>
  </r>
  <r>
    <x v="2"/>
    <x v="8"/>
    <n v="5"/>
    <n v="10"/>
    <n v="150000"/>
    <n v="10"/>
  </r>
  <r>
    <x v="2"/>
    <x v="0"/>
    <n v="4"/>
    <n v="9"/>
    <n v="54000"/>
    <n v="9"/>
  </r>
  <r>
    <x v="35"/>
    <x v="3"/>
    <n v="4"/>
    <n v="4"/>
    <n v="57000"/>
    <n v="4"/>
  </r>
  <r>
    <x v="2"/>
    <x v="5"/>
    <n v="4"/>
    <n v="1"/>
    <n v="61000"/>
    <n v="1"/>
  </r>
  <r>
    <x v="2"/>
    <x v="0"/>
    <n v="5"/>
    <n v="8"/>
    <n v="70000"/>
    <n v="8"/>
  </r>
  <r>
    <x v="0"/>
    <x v="3"/>
    <n v="4"/>
    <n v="10"/>
    <n v="15000"/>
    <n v="10"/>
  </r>
  <r>
    <x v="17"/>
    <x v="3"/>
    <n v="4"/>
    <n v="1"/>
    <n v="86093.301341305123"/>
    <n v="1"/>
  </r>
  <r>
    <x v="2"/>
    <x v="3"/>
    <n v="3"/>
    <n v="22"/>
    <n v="72600"/>
    <n v="22"/>
  </r>
  <r>
    <x v="2"/>
    <x v="4"/>
    <n v="3"/>
    <n v="30"/>
    <n v="100000"/>
    <n v="30"/>
  </r>
  <r>
    <x v="2"/>
    <x v="0"/>
    <n v="4"/>
    <n v="3"/>
    <n v="104000"/>
    <n v="3"/>
  </r>
  <r>
    <x v="0"/>
    <x v="3"/>
    <n v="4"/>
    <n v="3"/>
    <n v="10684.750012465542"/>
    <n v="3"/>
  </r>
  <r>
    <x v="2"/>
    <x v="4"/>
    <n v="3"/>
    <n v="10"/>
    <n v="200000"/>
    <n v="10"/>
  </r>
  <r>
    <x v="18"/>
    <x v="5"/>
    <n v="5"/>
    <n v="25"/>
    <n v="62564.631571458704"/>
    <n v="25"/>
  </r>
  <r>
    <x v="14"/>
    <x v="3"/>
    <n v="3"/>
    <n v="5"/>
    <n v="57530.506930455871"/>
    <n v="5"/>
  </r>
  <r>
    <x v="2"/>
    <x v="3"/>
    <n v="3"/>
    <n v="7"/>
    <n v="82300"/>
    <n v="7"/>
  </r>
  <r>
    <x v="2"/>
    <x v="8"/>
    <n v="4"/>
    <n v="23"/>
    <n v="95000"/>
    <n v="23"/>
  </r>
  <r>
    <x v="14"/>
    <x v="6"/>
    <n v="5"/>
    <n v="3"/>
    <n v="220664.95808941979"/>
    <n v="3"/>
  </r>
  <r>
    <x v="13"/>
    <x v="0"/>
    <n v="3"/>
    <n v="4"/>
    <n v="72000"/>
    <n v="4"/>
  </r>
  <r>
    <x v="16"/>
    <x v="0"/>
    <n v="3"/>
    <n v="10"/>
    <n v="61194.579384158147"/>
    <n v="10"/>
  </r>
  <r>
    <x v="49"/>
    <x v="3"/>
    <n v="3"/>
    <n v="20"/>
    <n v="120000"/>
    <n v="20"/>
  </r>
  <r>
    <x v="50"/>
    <x v="4"/>
    <n v="3"/>
    <n v="11"/>
    <n v="95000"/>
    <n v="11"/>
  </r>
  <r>
    <x v="2"/>
    <x v="0"/>
    <n v="3"/>
    <n v="10"/>
    <n v="50000"/>
    <n v="10"/>
  </r>
  <r>
    <x v="14"/>
    <x v="3"/>
    <n v="4"/>
    <n v="8"/>
    <n v="115061.01386091174"/>
    <n v="8"/>
  </r>
  <r>
    <x v="51"/>
    <x v="0"/>
    <n v="4"/>
    <n v="14"/>
    <n v="50000"/>
    <n v="14"/>
  </r>
  <r>
    <x v="2"/>
    <x v="0"/>
    <n v="3"/>
    <n v="3"/>
    <n v="46000"/>
    <n v="3"/>
  </r>
  <r>
    <x v="3"/>
    <x v="8"/>
    <n v="4"/>
    <n v="4"/>
    <n v="6368.453230079479"/>
    <n v="4"/>
  </r>
  <r>
    <x v="16"/>
    <x v="0"/>
    <n v="4"/>
    <n v="20"/>
    <n v="86692.320794224041"/>
    <n v="20"/>
  </r>
  <r>
    <x v="0"/>
    <x v="3"/>
    <n v="5"/>
    <n v="15"/>
    <n v="8013.5625093491553"/>
    <n v="15"/>
  </r>
  <r>
    <x v="2"/>
    <x v="5"/>
    <n v="5"/>
    <n v="10"/>
    <n v="43000"/>
    <n v="10"/>
  </r>
  <r>
    <x v="24"/>
    <x v="2"/>
    <n v="4"/>
    <n v="5"/>
    <n v="18000"/>
    <n v="5"/>
  </r>
  <r>
    <x v="2"/>
    <x v="0"/>
    <n v="3"/>
    <n v="5"/>
    <n v="55000"/>
    <n v="5"/>
  </r>
  <r>
    <x v="0"/>
    <x v="0"/>
    <n v="5"/>
    <n v="20"/>
    <n v="8903.9583437212841"/>
    <n v="20"/>
  </r>
  <r>
    <x v="2"/>
    <x v="7"/>
    <n v="5"/>
    <n v="7"/>
    <n v="45000"/>
    <n v="7"/>
  </r>
  <r>
    <x v="2"/>
    <x v="3"/>
    <n v="4"/>
    <n v="20"/>
    <n v="50000"/>
    <n v="20"/>
  </r>
  <r>
    <x v="2"/>
    <x v="0"/>
    <n v="5"/>
    <n v="5"/>
    <n v="80000"/>
    <n v="5"/>
  </r>
  <r>
    <x v="2"/>
    <x v="0"/>
    <n v="4"/>
    <n v="20"/>
    <n v="67000"/>
    <n v="20"/>
  </r>
  <r>
    <x v="52"/>
    <x v="0"/>
    <n v="5"/>
    <n v="7"/>
    <n v="111000"/>
    <n v="7"/>
  </r>
  <r>
    <x v="2"/>
    <x v="4"/>
    <n v="4"/>
    <n v="20"/>
    <n v="120000"/>
    <n v="20"/>
  </r>
  <r>
    <x v="14"/>
    <x v="8"/>
    <n v="4"/>
    <n v="1"/>
    <n v="31523.565441345683"/>
    <n v="1"/>
  </r>
  <r>
    <x v="16"/>
    <x v="0"/>
    <n v="3"/>
    <n v="10"/>
    <n v="78533.043543002947"/>
    <n v="10"/>
  </r>
  <r>
    <x v="2"/>
    <x v="6"/>
    <n v="2"/>
    <n v="6"/>
    <n v="60000"/>
    <n v="6"/>
  </r>
  <r>
    <x v="2"/>
    <x v="0"/>
    <n v="3"/>
    <n v="2"/>
    <n v="35000"/>
    <n v="2"/>
  </r>
  <r>
    <x v="23"/>
    <x v="3"/>
    <n v="3"/>
    <n v="11"/>
    <n v="63519.971949580387"/>
    <n v="11"/>
  </r>
  <r>
    <x v="2"/>
    <x v="6"/>
    <n v="5"/>
    <n v="5"/>
    <n v="54000"/>
    <n v="5"/>
  </r>
  <r>
    <x v="24"/>
    <x v="1"/>
    <n v="4"/>
    <n v="20"/>
    <n v="15600"/>
    <n v="20"/>
  </r>
  <r>
    <x v="2"/>
    <x v="0"/>
    <n v="2"/>
    <n v="7"/>
    <n v="35000"/>
    <n v="7"/>
  </r>
  <r>
    <x v="2"/>
    <x v="4"/>
    <n v="2"/>
    <n v="20"/>
    <n v="188000"/>
    <n v="20"/>
  </r>
  <r>
    <x v="2"/>
    <x v="0"/>
    <n v="5"/>
    <n v="1"/>
    <n v="27500"/>
    <n v="1"/>
  </r>
  <r>
    <x v="2"/>
    <x v="1"/>
    <n v="3"/>
    <n v="10"/>
    <n v="140000"/>
    <n v="10"/>
  </r>
  <r>
    <x v="18"/>
    <x v="0"/>
    <n v="5"/>
    <n v="6"/>
    <n v="69871.969144538423"/>
    <n v="6"/>
  </r>
  <r>
    <x v="2"/>
    <x v="0"/>
    <n v="4"/>
    <n v="2"/>
    <n v="45000"/>
    <n v="2"/>
  </r>
  <r>
    <x v="16"/>
    <x v="0"/>
    <n v="3"/>
    <n v="11"/>
    <n v="95000"/>
    <n v="11"/>
  </r>
  <r>
    <x v="16"/>
    <x v="3"/>
    <n v="4"/>
    <n v="20"/>
    <n v="158085.99674240855"/>
    <n v="20"/>
  </r>
  <r>
    <x v="49"/>
    <x v="0"/>
    <n v="4"/>
    <n v="23"/>
    <n v="63807.047488395103"/>
    <n v="23"/>
  </r>
  <r>
    <x v="2"/>
    <x v="0"/>
    <n v="5"/>
    <n v="11"/>
    <n v="38000"/>
    <n v="11"/>
  </r>
  <r>
    <x v="2"/>
    <x v="3"/>
    <n v="4"/>
    <n v="6"/>
    <n v="90000"/>
    <n v="6"/>
  </r>
  <r>
    <x v="14"/>
    <x v="3"/>
    <n v="4"/>
    <n v="27"/>
    <n v="45393.934235537781"/>
    <n v="27"/>
  </r>
  <r>
    <x v="14"/>
    <x v="0"/>
    <n v="5"/>
    <n v="10"/>
    <n v="33099.743713412965"/>
    <n v="10"/>
  </r>
  <r>
    <x v="0"/>
    <x v="0"/>
    <n v="5"/>
    <n v="6"/>
    <n v="4285"/>
    <n v="6"/>
  </r>
  <r>
    <x v="53"/>
    <x v="3"/>
    <n v="2"/>
    <n v="20"/>
    <n v="6000"/>
    <n v="20"/>
  </r>
  <r>
    <x v="16"/>
    <x v="0"/>
    <n v="4"/>
    <n v="8"/>
    <n v="22438.012440857987"/>
    <n v="8"/>
  </r>
  <r>
    <x v="2"/>
    <x v="3"/>
    <n v="3"/>
    <n v="15"/>
    <n v="90000"/>
    <n v="15"/>
  </r>
  <r>
    <x v="2"/>
    <x v="4"/>
    <n v="4"/>
    <n v="22"/>
    <n v="150000"/>
    <n v="22"/>
  </r>
  <r>
    <x v="16"/>
    <x v="5"/>
    <n v="3"/>
    <n v="27"/>
    <n v="132588.25533234264"/>
    <n v="27"/>
  </r>
  <r>
    <x v="2"/>
    <x v="0"/>
    <n v="4"/>
    <n v="3"/>
    <n v="45000"/>
    <n v="3"/>
  </r>
  <r>
    <x v="2"/>
    <x v="6"/>
    <n v="3"/>
    <n v="10"/>
    <n v="50000"/>
    <n v="10"/>
  </r>
  <r>
    <x v="2"/>
    <x v="4"/>
    <n v="3"/>
    <n v="30"/>
    <n v="300000"/>
    <n v="30"/>
  </r>
  <r>
    <x v="16"/>
    <x v="3"/>
    <n v="2"/>
    <n v="10"/>
    <n v="104030.78495306884"/>
    <n v="10"/>
  </r>
  <r>
    <x v="2"/>
    <x v="3"/>
    <n v="4"/>
    <n v="15"/>
    <n v="115000"/>
    <n v="15"/>
  </r>
  <r>
    <x v="2"/>
    <x v="0"/>
    <n v="4"/>
    <n v="3"/>
    <n v="70000"/>
    <n v="3"/>
  </r>
  <r>
    <x v="16"/>
    <x v="6"/>
    <n v="4"/>
    <n v="16"/>
    <n v="108110.42357867939"/>
    <n v="16"/>
  </r>
  <r>
    <x v="2"/>
    <x v="0"/>
    <n v="3"/>
    <n v="25"/>
    <n v="75000"/>
    <n v="25"/>
  </r>
  <r>
    <x v="2"/>
    <x v="0"/>
    <n v="4"/>
    <n v="8"/>
    <n v="40414"/>
    <n v="8"/>
  </r>
  <r>
    <x v="2"/>
    <x v="0"/>
    <n v="4"/>
    <n v="3"/>
    <n v="65000"/>
    <n v="3"/>
  </r>
  <r>
    <x v="2"/>
    <x v="0"/>
    <n v="5"/>
    <n v="7"/>
    <n v="120000"/>
    <n v="7"/>
  </r>
  <r>
    <x v="54"/>
    <x v="5"/>
    <n v="4"/>
    <n v="10"/>
    <n v="15092.18020692008"/>
    <n v="10"/>
  </r>
  <r>
    <x v="13"/>
    <x v="8"/>
    <n v="5"/>
    <n v="10"/>
    <n v="36000"/>
    <n v="10"/>
  </r>
  <r>
    <x v="5"/>
    <x v="0"/>
    <n v="3"/>
    <n v="4"/>
    <n v="63519.971949580387"/>
    <n v="4"/>
  </r>
  <r>
    <x v="2"/>
    <x v="8"/>
    <n v="3"/>
    <n v="7"/>
    <n v="108000"/>
    <n v="7"/>
  </r>
  <r>
    <x v="2"/>
    <x v="0"/>
    <n v="4"/>
    <n v="5"/>
    <n v="75000"/>
    <n v="5"/>
  </r>
  <r>
    <x v="0"/>
    <x v="3"/>
    <n v="2"/>
    <n v="3"/>
    <n v="7123.1666749770275"/>
    <n v="3"/>
  </r>
  <r>
    <x v="0"/>
    <x v="3"/>
    <n v="2"/>
    <n v="25"/>
    <n v="50000"/>
    <n v="25"/>
  </r>
  <r>
    <x v="2"/>
    <x v="0"/>
    <n v="4"/>
    <n v="15"/>
    <n v="45000"/>
    <n v="15"/>
  </r>
  <r>
    <x v="2"/>
    <x v="5"/>
    <n v="4"/>
    <n v="7"/>
    <n v="45000"/>
    <n v="7"/>
  </r>
  <r>
    <x v="2"/>
    <x v="3"/>
    <n v="3"/>
    <n v="20"/>
    <n v="90000"/>
    <n v="20"/>
  </r>
  <r>
    <x v="0"/>
    <x v="0"/>
    <n v="3"/>
    <n v="5"/>
    <n v="4273.9000049862161"/>
    <n v="5"/>
  </r>
  <r>
    <x v="0"/>
    <x v="3"/>
    <n v="2"/>
    <n v="10"/>
    <n v="50000"/>
    <n v="10"/>
  </r>
  <r>
    <x v="2"/>
    <x v="0"/>
    <n v="3"/>
    <n v="17"/>
    <n v="65000"/>
    <n v="17"/>
  </r>
  <r>
    <x v="2"/>
    <x v="0"/>
    <n v="3"/>
    <n v="18"/>
    <n v="70000"/>
    <n v="18"/>
  </r>
  <r>
    <x v="2"/>
    <x v="0"/>
    <n v="4"/>
    <n v="5"/>
    <n v="160000"/>
    <n v="5"/>
  </r>
  <r>
    <x v="16"/>
    <x v="3"/>
    <n v="3"/>
    <n v="20"/>
    <n v="101990.96564026357"/>
    <n v="20"/>
  </r>
  <r>
    <x v="0"/>
    <x v="3"/>
    <n v="4"/>
    <n v="10"/>
    <n v="6767.0083412281756"/>
    <n v="10"/>
  </r>
  <r>
    <x v="2"/>
    <x v="0"/>
    <n v="3"/>
    <n v="8"/>
    <n v="30000"/>
    <n v="8"/>
  </r>
  <r>
    <x v="0"/>
    <x v="0"/>
    <n v="4"/>
    <n v="3"/>
    <n v="7479.3250087258784"/>
    <n v="3"/>
  </r>
  <r>
    <x v="2"/>
    <x v="3"/>
    <n v="4"/>
    <n v="5"/>
    <n v="61000"/>
    <n v="5"/>
  </r>
  <r>
    <x v="55"/>
    <x v="1"/>
    <n v="4"/>
    <n v="20"/>
    <n v="13800"/>
    <n v="20"/>
  </r>
  <r>
    <x v="0"/>
    <x v="0"/>
    <n v="4"/>
    <n v="6"/>
    <n v="15136.729184326183"/>
    <n v="6"/>
  </r>
  <r>
    <x v="0"/>
    <x v="3"/>
    <n v="3"/>
    <n v="10"/>
    <n v="32054.250037396621"/>
    <n v="10"/>
  </r>
  <r>
    <x v="2"/>
    <x v="1"/>
    <n v="4"/>
    <n v="15"/>
    <n v="80000"/>
    <n v="15"/>
  </r>
  <r>
    <x v="0"/>
    <x v="3"/>
    <n v="5"/>
    <n v="23"/>
    <n v="21000"/>
    <n v="23"/>
  </r>
  <r>
    <x v="17"/>
    <x v="0"/>
    <n v="4"/>
    <n v="32"/>
    <n v="245840.3807575817"/>
    <n v="32"/>
  </r>
  <r>
    <x v="0"/>
    <x v="7"/>
    <n v="5"/>
    <n v="3"/>
    <n v="2849.2666699908109"/>
    <n v="3"/>
  </r>
  <r>
    <x v="0"/>
    <x v="3"/>
    <n v="5"/>
    <n v="26"/>
    <n v="8400"/>
    <n v="26"/>
  </r>
  <r>
    <x v="16"/>
    <x v="8"/>
    <n v="2"/>
    <n v="20"/>
    <n v="86692.320794224041"/>
    <n v="20"/>
  </r>
  <r>
    <x v="2"/>
    <x v="3"/>
    <n v="4"/>
    <n v="20"/>
    <n v="50000"/>
    <n v="20"/>
  </r>
  <r>
    <x v="0"/>
    <x v="7"/>
    <n v="5"/>
    <n v="6"/>
    <n v="4000"/>
    <n v="6"/>
  </r>
  <r>
    <x v="16"/>
    <x v="0"/>
    <n v="5"/>
    <n v="1"/>
    <n v="101990.96564026357"/>
    <n v="1"/>
  </r>
  <r>
    <x v="2"/>
    <x v="3"/>
    <n v="2"/>
    <n v="10"/>
    <n v="95000"/>
    <n v="10"/>
  </r>
  <r>
    <x v="56"/>
    <x v="3"/>
    <n v="3"/>
    <n v="5"/>
    <n v="10000"/>
    <n v="5"/>
  </r>
  <r>
    <x v="0"/>
    <x v="7"/>
    <n v="5"/>
    <n v="4"/>
    <n v="4200"/>
    <n v="4"/>
  </r>
  <r>
    <x v="0"/>
    <x v="3"/>
    <n v="4"/>
    <n v="12"/>
    <n v="12821.700014958649"/>
    <n v="12"/>
  </r>
  <r>
    <x v="2"/>
    <x v="0"/>
    <n v="5"/>
    <n v="3"/>
    <n v="39000"/>
    <n v="3"/>
  </r>
  <r>
    <x v="2"/>
    <x v="0"/>
    <n v="4"/>
    <n v="12"/>
    <n v="60000"/>
    <n v="12"/>
  </r>
  <r>
    <x v="16"/>
    <x v="0"/>
    <n v="5"/>
    <n v="10"/>
    <n v="173384.64158844808"/>
    <n v="10"/>
  </r>
  <r>
    <x v="2"/>
    <x v="0"/>
    <n v="3"/>
    <n v="20"/>
    <n v="125000"/>
    <n v="20"/>
  </r>
  <r>
    <x v="16"/>
    <x v="5"/>
    <n v="5"/>
    <n v="4"/>
    <n v="79552.953199405587"/>
    <n v="4"/>
  </r>
  <r>
    <x v="0"/>
    <x v="5"/>
    <n v="4"/>
    <n v="3"/>
    <n v="3561.5833374885137"/>
    <n v="3"/>
  </r>
  <r>
    <x v="2"/>
    <x v="3"/>
    <n v="4"/>
    <n v="8"/>
    <n v="80000"/>
    <n v="8"/>
  </r>
  <r>
    <x v="0"/>
    <x v="0"/>
    <n v="3"/>
    <n v="3"/>
    <n v="10684.750012465542"/>
    <n v="3"/>
  </r>
  <r>
    <x v="0"/>
    <x v="2"/>
    <n v="5"/>
    <n v="2"/>
    <n v="5342.3750062327708"/>
    <n v="2"/>
  </r>
  <r>
    <x v="0"/>
    <x v="3"/>
    <n v="4"/>
    <n v="1"/>
    <n v="71231.666749770273"/>
    <n v="1.5"/>
  </r>
  <r>
    <x v="0"/>
    <x v="4"/>
    <n v="2"/>
    <n v="6"/>
    <n v="80135.625093491559"/>
    <n v="6"/>
  </r>
  <r>
    <x v="17"/>
    <x v="3"/>
    <n v="4"/>
    <n v="5"/>
    <n v="54084.883766667976"/>
    <n v="5"/>
  </r>
  <r>
    <x v="2"/>
    <x v="0"/>
    <n v="4"/>
    <n v="30"/>
    <n v="53000"/>
    <n v="30"/>
  </r>
  <r>
    <x v="0"/>
    <x v="7"/>
    <n v="4"/>
    <n v="1"/>
    <n v="5342.3750062327708"/>
    <n v="1"/>
  </r>
  <r>
    <x v="0"/>
    <x v="3"/>
    <n v="2"/>
    <n v="5"/>
    <n v="7123.1666749770275"/>
    <n v="5"/>
  </r>
  <r>
    <x v="0"/>
    <x v="3"/>
    <n v="4"/>
    <n v="11"/>
    <n v="10684.750012465542"/>
    <n v="11"/>
  </r>
  <r>
    <x v="0"/>
    <x v="7"/>
    <n v="5"/>
    <n v="4"/>
    <n v="4000"/>
    <n v="4"/>
  </r>
  <r>
    <x v="32"/>
    <x v="3"/>
    <n v="5"/>
    <n v="1"/>
    <n v="8000"/>
    <n v="1"/>
  </r>
  <r>
    <x v="0"/>
    <x v="3"/>
    <n v="3"/>
    <n v="5"/>
    <n v="2671.1875031163854"/>
    <n v="5"/>
  </r>
  <r>
    <x v="0"/>
    <x v="2"/>
    <n v="3"/>
    <n v="3"/>
    <n v="14246.333349954055"/>
    <n v="3"/>
  </r>
  <r>
    <x v="0"/>
    <x v="7"/>
    <n v="2"/>
    <n v="3"/>
    <n v="8547.8000099724322"/>
    <n v="3"/>
  </r>
  <r>
    <x v="0"/>
    <x v="3"/>
    <n v="3"/>
    <n v="5"/>
    <n v="7693.0200089751897"/>
    <n v="5"/>
  </r>
  <r>
    <x v="0"/>
    <x v="3"/>
    <n v="5"/>
    <n v="8"/>
    <n v="4000"/>
    <n v="8"/>
  </r>
  <r>
    <x v="0"/>
    <x v="3"/>
    <n v="5"/>
    <n v="3"/>
    <n v="5400"/>
    <n v="3"/>
  </r>
  <r>
    <x v="0"/>
    <x v="3"/>
    <n v="3"/>
    <n v="10"/>
    <n v="186983.12521814698"/>
    <n v="10"/>
  </r>
  <r>
    <x v="0"/>
    <x v="0"/>
    <n v="4"/>
    <n v="9"/>
    <n v="21500"/>
    <n v="9"/>
  </r>
  <r>
    <x v="0"/>
    <x v="7"/>
    <n v="5"/>
    <n v="2"/>
    <n v="15000"/>
    <n v="2"/>
  </r>
  <r>
    <x v="3"/>
    <x v="5"/>
    <n v="3"/>
    <n v="2"/>
    <n v="2122.8177433598262"/>
    <n v="2"/>
  </r>
  <r>
    <x v="0"/>
    <x v="3"/>
    <n v="4"/>
    <n v="3"/>
    <n v="16917.52085307044"/>
    <n v="3"/>
  </r>
  <r>
    <x v="0"/>
    <x v="3"/>
    <n v="5"/>
    <n v="11"/>
    <n v="2938.3062534280239"/>
    <n v="11"/>
  </r>
  <r>
    <x v="3"/>
    <x v="0"/>
    <n v="4"/>
    <n v="12"/>
    <n v="16800"/>
    <n v="12"/>
  </r>
  <r>
    <x v="0"/>
    <x v="2"/>
    <n v="4"/>
    <n v="10"/>
    <n v="37000"/>
    <n v="10"/>
  </r>
  <r>
    <x v="0"/>
    <x v="0"/>
    <n v="4"/>
    <n v="4"/>
    <n v="5342.3750062327708"/>
    <n v="4.5"/>
  </r>
  <r>
    <x v="0"/>
    <x v="7"/>
    <n v="5"/>
    <n v="3"/>
    <n v="3561.5833374885137"/>
    <n v="3"/>
  </r>
  <r>
    <x v="0"/>
    <x v="3"/>
    <n v="3"/>
    <n v="8"/>
    <n v="8547.8000099724322"/>
    <n v="8"/>
  </r>
  <r>
    <x v="0"/>
    <x v="3"/>
    <n v="5"/>
    <n v="8"/>
    <n v="5800"/>
    <n v="8"/>
  </r>
  <r>
    <x v="0"/>
    <x v="7"/>
    <n v="5"/>
    <n v="3"/>
    <n v="4095.8208381117906"/>
    <n v="3"/>
  </r>
  <r>
    <x v="3"/>
    <x v="3"/>
    <n v="2"/>
    <n v="3"/>
    <n v="4914.9850057341491"/>
    <n v="3"/>
  </r>
  <r>
    <x v="22"/>
    <x v="3"/>
    <n v="4"/>
    <n v="12"/>
    <n v="24000"/>
    <n v="12"/>
  </r>
  <r>
    <x v="21"/>
    <x v="5"/>
    <n v="3"/>
    <n v="15"/>
    <n v="24000"/>
    <n v="15"/>
  </r>
  <r>
    <x v="0"/>
    <x v="3"/>
    <n v="5"/>
    <n v="7"/>
    <n v="8738"/>
    <n v="7.3"/>
  </r>
  <r>
    <x v="56"/>
    <x v="0"/>
    <n v="4"/>
    <n v="1"/>
    <n v="15000"/>
    <n v="1"/>
  </r>
  <r>
    <x v="21"/>
    <x v="3"/>
    <n v="3"/>
    <n v="6"/>
    <n v="56400"/>
    <n v="6"/>
  </r>
  <r>
    <x v="0"/>
    <x v="0"/>
    <n v="4"/>
    <n v="4"/>
    <n v="10200"/>
    <n v="4.5"/>
  </r>
  <r>
    <x v="0"/>
    <x v="7"/>
    <n v="5"/>
    <n v="4"/>
    <n v="5787.5729234188348"/>
    <n v="4.5"/>
  </r>
  <r>
    <x v="2"/>
    <x v="8"/>
    <n v="3"/>
    <n v="15"/>
    <n v="105000"/>
    <n v="15"/>
  </r>
  <r>
    <x v="0"/>
    <x v="3"/>
    <n v="3"/>
    <n v="5"/>
    <n v="4451.9791718606421"/>
    <n v="5"/>
  </r>
  <r>
    <x v="0"/>
    <x v="8"/>
    <n v="5"/>
    <n v="4"/>
    <n v="8369.7208430980063"/>
    <n v="4"/>
  </r>
  <r>
    <x v="33"/>
    <x v="3"/>
    <n v="4"/>
    <n v="9"/>
    <n v="17067.637625607145"/>
    <n v="9"/>
  </r>
  <r>
    <x v="16"/>
    <x v="3"/>
    <n v="2"/>
    <n v="20"/>
    <n v="101990.96564026357"/>
    <n v="20"/>
  </r>
  <r>
    <x v="0"/>
    <x v="0"/>
    <n v="3"/>
    <n v="3"/>
    <n v="3917.7416712373652"/>
    <n v="3"/>
  </r>
  <r>
    <x v="2"/>
    <x v="6"/>
    <n v="4"/>
    <n v="18"/>
    <n v="52000"/>
    <n v="18"/>
  </r>
  <r>
    <x v="0"/>
    <x v="0"/>
    <n v="4"/>
    <n v="2"/>
    <n v="4630.058338735068"/>
    <n v="2"/>
  </r>
  <r>
    <x v="0"/>
    <x v="0"/>
    <n v="3"/>
    <n v="3"/>
    <n v="2136.9500024931081"/>
    <n v="3"/>
  </r>
  <r>
    <x v="0"/>
    <x v="0"/>
    <n v="2"/>
    <n v="4"/>
    <n v="13000"/>
    <n v="4"/>
  </r>
  <r>
    <x v="0"/>
    <x v="3"/>
    <n v="3"/>
    <n v="7"/>
    <n v="2564.3400029917298"/>
    <n v="7"/>
  </r>
  <r>
    <x v="0"/>
    <x v="3"/>
    <n v="3"/>
    <n v="7"/>
    <n v="20479.104190558952"/>
    <n v="7"/>
  </r>
  <r>
    <x v="34"/>
    <x v="5"/>
    <n v="2"/>
    <n v="10"/>
    <n v="33500"/>
    <n v="10"/>
  </r>
  <r>
    <x v="0"/>
    <x v="3"/>
    <n v="3"/>
    <n v="20"/>
    <n v="50000"/>
    <n v="20"/>
  </r>
  <r>
    <x v="0"/>
    <x v="3"/>
    <n v="3"/>
    <n v="3"/>
    <n v="5342.3750062327708"/>
    <n v="3"/>
  </r>
  <r>
    <x v="0"/>
    <x v="0"/>
    <n v="5"/>
    <n v="2"/>
    <n v="11539.530013462785"/>
    <n v="2"/>
  </r>
  <r>
    <x v="0"/>
    <x v="3"/>
    <n v="4"/>
    <n v="23"/>
    <n v="7000"/>
    <n v="23"/>
  </r>
  <r>
    <x v="0"/>
    <x v="7"/>
    <n v="3"/>
    <n v="6"/>
    <n v="6767.0083412281756"/>
    <n v="6"/>
  </r>
  <r>
    <x v="57"/>
    <x v="8"/>
    <n v="3"/>
    <n v="2"/>
    <n v="3000"/>
    <n v="2"/>
  </r>
  <r>
    <x v="0"/>
    <x v="7"/>
    <n v="5"/>
    <n v="4"/>
    <n v="4451.9791718606421"/>
    <n v="4"/>
  </r>
  <r>
    <x v="0"/>
    <x v="4"/>
    <n v="4"/>
    <n v="4"/>
    <n v="2671.1875031163854"/>
    <n v="4.5"/>
  </r>
  <r>
    <x v="0"/>
    <x v="3"/>
    <n v="4"/>
    <n v="5"/>
    <n v="4957.7240057840108"/>
    <n v="5"/>
  </r>
  <r>
    <x v="0"/>
    <x v="5"/>
    <n v="3"/>
    <n v="14"/>
    <n v="3205.4250037396623"/>
    <n v="14"/>
  </r>
  <r>
    <x v="0"/>
    <x v="3"/>
    <n v="4"/>
    <n v="7"/>
    <n v="14246.333349954055"/>
    <n v="7"/>
  </r>
  <r>
    <x v="0"/>
    <x v="0"/>
    <n v="5"/>
    <n v="7"/>
    <n v="5342.3750062327708"/>
    <n v="7"/>
  </r>
  <r>
    <x v="0"/>
    <x v="0"/>
    <n v="5"/>
    <n v="2"/>
    <n v="6588.9291743537506"/>
    <n v="2"/>
  </r>
  <r>
    <x v="0"/>
    <x v="0"/>
    <n v="5"/>
    <n v="2"/>
    <n v="6588.9291743537506"/>
    <n v="2"/>
  </r>
  <r>
    <x v="2"/>
    <x v="6"/>
    <n v="4"/>
    <n v="10"/>
    <n v="35000"/>
    <n v="10"/>
  </r>
  <r>
    <x v="0"/>
    <x v="5"/>
    <n v="4"/>
    <n v="4"/>
    <n v="12821.700014958649"/>
    <n v="4"/>
  </r>
  <r>
    <x v="0"/>
    <x v="3"/>
    <n v="2"/>
    <n v="2"/>
    <n v="10684.750012465542"/>
    <n v="2"/>
  </r>
  <r>
    <x v="0"/>
    <x v="3"/>
    <n v="4"/>
    <n v="2"/>
    <n v="10000"/>
    <n v="2"/>
  </r>
  <r>
    <x v="0"/>
    <x v="0"/>
    <n v="2"/>
    <n v="0"/>
    <n v="2136.9500024931081"/>
    <n v="0"/>
  </r>
  <r>
    <x v="0"/>
    <x v="0"/>
    <n v="4"/>
    <n v="4"/>
    <n v="8547.8000099724322"/>
    <n v="4"/>
  </r>
  <r>
    <x v="0"/>
    <x v="0"/>
    <n v="5"/>
    <n v="8"/>
    <n v="8013.5625093491553"/>
    <n v="8"/>
  </r>
  <r>
    <x v="0"/>
    <x v="8"/>
    <n v="4"/>
    <n v="0"/>
    <n v="7123.1666749770275"/>
    <n v="0"/>
  </r>
  <r>
    <x v="0"/>
    <x v="0"/>
    <n v="5"/>
    <n v="5"/>
    <n v="40958.208381117904"/>
    <n v="5"/>
  </r>
  <r>
    <x v="0"/>
    <x v="3"/>
    <n v="4"/>
    <n v="2"/>
    <n v="11325.835013213473"/>
    <n v="2"/>
  </r>
  <r>
    <x v="58"/>
    <x v="5"/>
    <n v="4"/>
    <n v="2"/>
    <n v="15000"/>
    <n v="2"/>
  </r>
  <r>
    <x v="21"/>
    <x v="0"/>
    <n v="4"/>
    <n v="12"/>
    <n v="12000"/>
    <n v="12"/>
  </r>
  <r>
    <x v="0"/>
    <x v="7"/>
    <n v="3"/>
    <n v="1"/>
    <n v="8903.9583437212841"/>
    <n v="1"/>
  </r>
  <r>
    <x v="0"/>
    <x v="2"/>
    <n v="5"/>
    <n v="2"/>
    <n v="8903.9583437212841"/>
    <n v="2"/>
  </r>
  <r>
    <x v="0"/>
    <x v="3"/>
    <n v="5"/>
    <n v="10"/>
    <n v="12821.700014958649"/>
    <n v="10"/>
  </r>
  <r>
    <x v="0"/>
    <x v="3"/>
    <n v="5"/>
    <n v="7"/>
    <n v="3205.4250037396623"/>
    <n v="7"/>
  </r>
  <r>
    <x v="0"/>
    <x v="3"/>
    <n v="3"/>
    <n v="6"/>
    <n v="6677.9687577909626"/>
    <n v="6"/>
  </r>
  <r>
    <x v="49"/>
    <x v="3"/>
    <n v="4"/>
    <n v="15"/>
    <n v="67794.987956419791"/>
    <n v="15"/>
  </r>
  <r>
    <x v="0"/>
    <x v="3"/>
    <n v="3"/>
    <n v="6"/>
    <n v="31250"/>
    <n v="6"/>
  </r>
  <r>
    <x v="3"/>
    <x v="3"/>
    <n v="5"/>
    <n v="2"/>
    <n v="2165.2740982270229"/>
    <n v="2"/>
  </r>
  <r>
    <x v="0"/>
    <x v="7"/>
    <n v="5"/>
    <n v="4"/>
    <n v="7123.1666749770275"/>
    <n v="4"/>
  </r>
  <r>
    <x v="16"/>
    <x v="3"/>
    <n v="4"/>
    <n v="3"/>
    <n v="130000"/>
    <n v="3"/>
  </r>
  <r>
    <x v="0"/>
    <x v="3"/>
    <n v="4"/>
    <n v="6"/>
    <n v="4451.9791718606421"/>
    <n v="6"/>
  </r>
  <r>
    <x v="11"/>
    <x v="0"/>
    <n v="4"/>
    <n v="2"/>
    <n v="9600"/>
    <n v="2"/>
  </r>
  <r>
    <x v="0"/>
    <x v="0"/>
    <n v="4"/>
    <n v="1"/>
    <n v="6945.0875081026015"/>
    <n v="1"/>
  </r>
  <r>
    <x v="0"/>
    <x v="5"/>
    <n v="5"/>
    <n v="7"/>
    <n v="10684.750012465542"/>
    <n v="7"/>
  </r>
  <r>
    <x v="0"/>
    <x v="0"/>
    <n v="3"/>
    <n v="3"/>
    <n v="8547.8000099724322"/>
    <n v="3.5"/>
  </r>
  <r>
    <x v="0"/>
    <x v="0"/>
    <n v="4"/>
    <n v="10"/>
    <n v="35000"/>
    <n v="10"/>
  </r>
  <r>
    <x v="0"/>
    <x v="0"/>
    <n v="3"/>
    <n v="12"/>
    <n v="17807.916687442568"/>
    <n v="12"/>
  </r>
  <r>
    <x v="0"/>
    <x v="5"/>
    <n v="5"/>
    <n v="4"/>
    <n v="3205.4250037396623"/>
    <n v="4"/>
  </r>
  <r>
    <x v="13"/>
    <x v="3"/>
    <n v="4"/>
    <n v="10"/>
    <n v="60000"/>
    <n v="10"/>
  </r>
  <r>
    <x v="0"/>
    <x v="3"/>
    <n v="3"/>
    <n v="13"/>
    <n v="14246.333349954055"/>
    <n v="13"/>
  </r>
  <r>
    <x v="0"/>
    <x v="3"/>
    <n v="3"/>
    <n v="8"/>
    <n v="10684.750012465542"/>
    <n v="8"/>
  </r>
  <r>
    <x v="0"/>
    <x v="3"/>
    <n v="5"/>
    <n v="15"/>
    <n v="40000"/>
    <n v="15"/>
  </r>
  <r>
    <x v="3"/>
    <x v="0"/>
    <n v="4"/>
    <n v="15"/>
    <n v="5022"/>
    <n v="15"/>
  </r>
  <r>
    <x v="0"/>
    <x v="0"/>
    <n v="5"/>
    <n v="5"/>
    <n v="7301.2458418514525"/>
    <n v="5"/>
  </r>
  <r>
    <x v="59"/>
    <x v="0"/>
    <n v="5"/>
    <n v="5"/>
    <n v="19831.432821021317"/>
    <n v="5"/>
  </r>
  <r>
    <x v="0"/>
    <x v="3"/>
    <n v="4"/>
    <n v="5"/>
    <n v="10684.750012465542"/>
    <n v="5"/>
  </r>
  <r>
    <x v="60"/>
    <x v="0"/>
    <n v="4"/>
    <n v="2"/>
    <n v="4800"/>
    <n v="2"/>
  </r>
  <r>
    <x v="5"/>
    <x v="0"/>
    <n v="4"/>
    <n v="7"/>
    <n v="83846.362973446114"/>
    <n v="7"/>
  </r>
  <r>
    <x v="0"/>
    <x v="1"/>
    <n v="3"/>
    <n v="2"/>
    <n v="15000"/>
    <n v="2"/>
  </r>
  <r>
    <x v="0"/>
    <x v="0"/>
    <n v="4"/>
    <n v="12"/>
    <n v="10000"/>
    <n v="12"/>
  </r>
  <r>
    <x v="14"/>
    <x v="3"/>
    <n v="4"/>
    <n v="5"/>
    <n v="116637.19213297902"/>
    <n v="5"/>
  </r>
  <r>
    <x v="14"/>
    <x v="0"/>
    <n v="5"/>
    <n v="1"/>
    <n v="34357.533974522659"/>
    <n v="1.5"/>
  </r>
  <r>
    <x v="14"/>
    <x v="3"/>
    <n v="4"/>
    <n v="15"/>
    <n v="102451.58768437347"/>
    <n v="15"/>
  </r>
  <r>
    <x v="0"/>
    <x v="2"/>
    <n v="3"/>
    <n v="5"/>
    <n v="16000"/>
    <n v="5"/>
  </r>
  <r>
    <x v="0"/>
    <x v="3"/>
    <n v="3"/>
    <n v="6"/>
    <n v="6000"/>
    <n v="6"/>
  </r>
  <r>
    <x v="0"/>
    <x v="3"/>
    <n v="5"/>
    <n v="6"/>
    <n v="6410.8500074793246"/>
    <n v="6"/>
  </r>
  <r>
    <x v="21"/>
    <x v="2"/>
    <n v="2"/>
    <n v="7"/>
    <n v="36000"/>
    <n v="7"/>
  </r>
  <r>
    <x v="0"/>
    <x v="2"/>
    <n v="2"/>
    <n v="7"/>
    <n v="20000"/>
    <n v="7"/>
  </r>
  <r>
    <x v="0"/>
    <x v="5"/>
    <n v="4"/>
    <n v="8"/>
    <n v="4273.9000049862161"/>
    <n v="8"/>
  </r>
  <r>
    <x v="14"/>
    <x v="6"/>
    <n v="5"/>
    <n v="8"/>
    <n v="37828.278529614821"/>
    <n v="8"/>
  </r>
  <r>
    <x v="55"/>
    <x v="3"/>
    <n v="5"/>
    <n v="4"/>
    <n v="11000"/>
    <n v="4.5"/>
  </r>
  <r>
    <x v="0"/>
    <x v="0"/>
    <n v="3"/>
    <n v="6"/>
    <n v="8000"/>
    <n v="6"/>
  </r>
  <r>
    <x v="0"/>
    <x v="7"/>
    <n v="5"/>
    <n v="5"/>
    <n v="4006.7812546745777"/>
    <n v="5.5"/>
  </r>
  <r>
    <x v="61"/>
    <x v="3"/>
    <n v="3"/>
    <n v="5"/>
    <n v="9171.0323574730355"/>
    <n v="5"/>
  </r>
  <r>
    <x v="0"/>
    <x v="0"/>
    <n v="3"/>
    <n v="20"/>
    <n v="4273.9000049862161"/>
    <n v="20"/>
  </r>
  <r>
    <x v="0"/>
    <x v="0"/>
    <n v="5"/>
    <n v="5"/>
    <n v="12465.541681209797"/>
    <n v="5"/>
  </r>
  <r>
    <x v="0"/>
    <x v="0"/>
    <n v="3"/>
    <n v="1"/>
    <n v="24000"/>
    <n v="1"/>
  </r>
  <r>
    <x v="62"/>
    <x v="8"/>
    <n v="3"/>
    <n v="15"/>
    <n v="20000"/>
    <n v="15"/>
  </r>
  <r>
    <x v="2"/>
    <x v="0"/>
    <n v="3"/>
    <n v="20"/>
    <n v="62000"/>
    <n v="20"/>
  </r>
  <r>
    <x v="22"/>
    <x v="1"/>
    <n v="5"/>
    <n v="2"/>
    <n v="14960"/>
    <n v="2"/>
  </r>
  <r>
    <x v="0"/>
    <x v="5"/>
    <n v="3"/>
    <n v="2"/>
    <n v="2136.9500024931081"/>
    <n v="2"/>
  </r>
  <r>
    <x v="2"/>
    <x v="5"/>
    <n v="3"/>
    <n v="5"/>
    <n v="30232"/>
    <n v="5"/>
  </r>
  <r>
    <x v="2"/>
    <x v="0"/>
    <n v="5"/>
    <n v="4"/>
    <n v="41000"/>
    <n v="4"/>
  </r>
  <r>
    <x v="16"/>
    <x v="0"/>
    <n v="3"/>
    <n v="11"/>
    <n v="96891.417358250401"/>
    <n v="11"/>
  </r>
  <r>
    <x v="0"/>
    <x v="3"/>
    <n v="5"/>
    <n v="14"/>
    <n v="21369.500024931083"/>
    <n v="14"/>
  </r>
  <r>
    <x v="0"/>
    <x v="5"/>
    <n v="5"/>
    <n v="10"/>
    <n v="3650.6229209257262"/>
    <n v="10"/>
  </r>
  <r>
    <x v="33"/>
    <x v="5"/>
    <n v="5"/>
    <n v="20"/>
    <n v="19068"/>
    <n v="20"/>
  </r>
  <r>
    <x v="0"/>
    <x v="1"/>
    <n v="5"/>
    <n v="4"/>
    <n v="5342.3750062327708"/>
    <n v="4"/>
  </r>
  <r>
    <x v="30"/>
    <x v="8"/>
    <n v="5"/>
    <n v="3"/>
    <n v="48000"/>
    <n v="3"/>
  </r>
  <r>
    <x v="0"/>
    <x v="2"/>
    <n v="4"/>
    <n v="2"/>
    <n v="3917.7416712373652"/>
    <n v="2"/>
  </r>
  <r>
    <x v="0"/>
    <x v="7"/>
    <n v="5"/>
    <n v="2"/>
    <n v="13500"/>
    <n v="2.5"/>
  </r>
  <r>
    <x v="0"/>
    <x v="3"/>
    <n v="2"/>
    <n v="15"/>
    <n v="45000"/>
    <n v="15"/>
  </r>
  <r>
    <x v="63"/>
    <x v="4"/>
    <n v="3"/>
    <n v="18"/>
    <n v="69871.969144538423"/>
    <n v="18"/>
  </r>
  <r>
    <x v="0"/>
    <x v="3"/>
    <n v="4"/>
    <n v="11"/>
    <n v="8547.8000099724322"/>
    <n v="11"/>
  </r>
  <r>
    <x v="34"/>
    <x v="5"/>
    <n v="2"/>
    <n v="7"/>
    <n v="9146.5655463031271"/>
    <n v="7"/>
  </r>
  <r>
    <x v="0"/>
    <x v="0"/>
    <n v="5"/>
    <n v="2"/>
    <n v="10150.512511842264"/>
    <n v="2.4"/>
  </r>
  <r>
    <x v="0"/>
    <x v="3"/>
    <n v="4"/>
    <n v="7"/>
    <n v="11325.835013213473"/>
    <n v="7"/>
  </r>
  <r>
    <x v="3"/>
    <x v="7"/>
    <n v="5"/>
    <n v="7"/>
    <n v="1910.5359690238436"/>
    <n v="7"/>
  </r>
  <r>
    <x v="16"/>
    <x v="3"/>
    <n v="3"/>
    <n v="12"/>
    <n v="36000"/>
    <n v="12"/>
  </r>
  <r>
    <x v="0"/>
    <x v="5"/>
    <n v="2"/>
    <n v="5"/>
    <n v="40067.812546745779"/>
    <n v="5"/>
  </r>
  <r>
    <x v="0"/>
    <x v="7"/>
    <n v="5"/>
    <n v="1"/>
    <n v="16000"/>
    <n v="1"/>
  </r>
  <r>
    <x v="0"/>
    <x v="0"/>
    <n v="5"/>
    <n v="4"/>
    <n v="4273.9000049862161"/>
    <n v="4"/>
  </r>
  <r>
    <x v="0"/>
    <x v="3"/>
    <n v="4"/>
    <n v="7"/>
    <n v="7123.1666749770275"/>
    <n v="7"/>
  </r>
  <r>
    <x v="0"/>
    <x v="3"/>
    <n v="2"/>
    <n v="12"/>
    <n v="10000"/>
    <n v="12"/>
  </r>
  <r>
    <x v="17"/>
    <x v="0"/>
    <n v="3"/>
    <n v="20"/>
    <n v="64901.860520001574"/>
    <n v="20"/>
  </r>
  <r>
    <x v="2"/>
    <x v="0"/>
    <n v="3"/>
    <n v="10"/>
    <n v="65000"/>
    <n v="10"/>
  </r>
  <r>
    <x v="0"/>
    <x v="3"/>
    <n v="5"/>
    <n v="1"/>
    <n v="8013.5625093491553"/>
    <n v="1.5"/>
  </r>
  <r>
    <x v="17"/>
    <x v="4"/>
    <n v="4"/>
    <n v="5"/>
    <n v="98336.152303032693"/>
    <n v="5"/>
  </r>
  <r>
    <x v="0"/>
    <x v="0"/>
    <n v="4"/>
    <n v="2"/>
    <n v="2671.1875031163854"/>
    <n v="2"/>
  </r>
  <r>
    <x v="0"/>
    <x v="7"/>
    <n v="5"/>
    <n v="8"/>
    <n v="96000"/>
    <n v="8"/>
  </r>
  <r>
    <x v="0"/>
    <x v="5"/>
    <n v="4"/>
    <n v="6"/>
    <n v="20514.720023933838"/>
    <n v="6"/>
  </r>
  <r>
    <x v="48"/>
    <x v="0"/>
    <n v="3"/>
    <n v="10"/>
    <n v="19055.991584874118"/>
    <n v="10"/>
  </r>
  <r>
    <x v="16"/>
    <x v="0"/>
    <n v="5"/>
    <n v="10"/>
    <n v="66294.12766617132"/>
    <n v="10"/>
  </r>
  <r>
    <x v="0"/>
    <x v="0"/>
    <n v="2"/>
    <n v="7"/>
    <n v="6713.584591165848"/>
    <n v="7"/>
  </r>
  <r>
    <x v="14"/>
    <x v="7"/>
    <n v="3"/>
    <n v="15"/>
    <n v="45709.169889951241"/>
    <n v="15"/>
  </r>
  <r>
    <x v="2"/>
    <x v="3"/>
    <n v="3"/>
    <n v="10"/>
    <n v="48500"/>
    <n v="10"/>
  </r>
  <r>
    <x v="0"/>
    <x v="0"/>
    <n v="5"/>
    <n v="4"/>
    <n v="10684.750012465542"/>
    <n v="4"/>
  </r>
  <r>
    <x v="2"/>
    <x v="0"/>
    <n v="3"/>
    <n v="10"/>
    <n v="33900"/>
    <n v="10"/>
  </r>
  <r>
    <x v="11"/>
    <x v="0"/>
    <n v="5"/>
    <n v="40"/>
    <n v="109729.60187662003"/>
    <n v="40"/>
  </r>
  <r>
    <x v="0"/>
    <x v="0"/>
    <n v="4"/>
    <n v="2"/>
    <n v="15136.729184326183"/>
    <n v="2"/>
  </r>
  <r>
    <x v="2"/>
    <x v="4"/>
    <n v="4"/>
    <n v="15"/>
    <n v="85000"/>
    <n v="15"/>
  </r>
  <r>
    <x v="0"/>
    <x v="3"/>
    <n v="4"/>
    <n v="6"/>
    <n v="8013.5625093491553"/>
    <n v="6"/>
  </r>
  <r>
    <x v="2"/>
    <x v="3"/>
    <n v="3"/>
    <n v="16"/>
    <n v="48000"/>
    <n v="16"/>
  </r>
  <r>
    <x v="0"/>
    <x v="7"/>
    <n v="4"/>
    <n v="2"/>
    <n v="3027.3458368652364"/>
    <n v="2"/>
  </r>
  <r>
    <x v="0"/>
    <x v="5"/>
    <n v="3"/>
    <n v="5"/>
    <n v="13100"/>
    <n v="5"/>
  </r>
  <r>
    <x v="21"/>
    <x v="3"/>
    <n v="3"/>
    <n v="15"/>
    <n v="60000"/>
    <n v="15"/>
  </r>
  <r>
    <x v="1"/>
    <x v="3"/>
    <n v="3"/>
    <n v="5"/>
    <n v="24000"/>
    <n v="5"/>
  </r>
  <r>
    <x v="0"/>
    <x v="3"/>
    <n v="3"/>
    <n v="3"/>
    <n v="4273.9000049862161"/>
    <n v="3"/>
  </r>
  <r>
    <x v="0"/>
    <x v="3"/>
    <n v="3"/>
    <n v="5"/>
    <n v="11575.14584683767"/>
    <n v="5"/>
  </r>
  <r>
    <x v="2"/>
    <x v="0"/>
    <n v="3"/>
    <n v="13"/>
    <n v="95000"/>
    <n v="13"/>
  </r>
  <r>
    <x v="0"/>
    <x v="3"/>
    <n v="4"/>
    <n v="0"/>
    <n v="9188.8850107203652"/>
    <n v="0"/>
  </r>
  <r>
    <x v="0"/>
    <x v="3"/>
    <n v="5"/>
    <n v="3"/>
    <n v="8975.1900104710548"/>
    <n v="3"/>
  </r>
  <r>
    <x v="0"/>
    <x v="0"/>
    <n v="5"/>
    <n v="1"/>
    <n v="2564.3400029917298"/>
    <n v="1"/>
  </r>
  <r>
    <x v="14"/>
    <x v="1"/>
    <n v="4"/>
    <n v="12"/>
    <n v="86689.804963700633"/>
    <n v="12"/>
  </r>
  <r>
    <x v="0"/>
    <x v="2"/>
    <n v="2"/>
    <n v="3"/>
    <n v="15500"/>
    <n v="3"/>
  </r>
  <r>
    <x v="24"/>
    <x v="0"/>
    <n v="5"/>
    <n v="3"/>
    <n v="148284.35006969364"/>
    <n v="3"/>
  </r>
  <r>
    <x v="0"/>
    <x v="0"/>
    <n v="5"/>
    <n v="5"/>
    <n v="10684.750012465542"/>
    <n v="5"/>
  </r>
  <r>
    <x v="2"/>
    <x v="0"/>
    <n v="3"/>
    <n v="27"/>
    <n v="75000"/>
    <n v="27"/>
  </r>
  <r>
    <x v="6"/>
    <x v="3"/>
    <n v="4"/>
    <n v="5"/>
    <n v="12000"/>
    <n v="5"/>
  </r>
  <r>
    <x v="0"/>
    <x v="3"/>
    <n v="5"/>
    <n v="1"/>
    <n v="30273.458368652366"/>
    <n v="1.1000000000000001"/>
  </r>
  <r>
    <x v="56"/>
    <x v="1"/>
    <n v="4"/>
    <n v="7"/>
    <n v="30000"/>
    <n v="7"/>
  </r>
  <r>
    <x v="0"/>
    <x v="0"/>
    <n v="5"/>
    <n v="4"/>
    <n v="6410.8500074793246"/>
    <n v="4"/>
  </r>
  <r>
    <x v="2"/>
    <x v="4"/>
    <n v="4"/>
    <n v="10"/>
    <n v="100000"/>
    <n v="10"/>
  </r>
  <r>
    <x v="18"/>
    <x v="2"/>
    <n v="4"/>
    <n v="2"/>
    <n v="53356.776437647524"/>
    <n v="2"/>
  </r>
  <r>
    <x v="2"/>
    <x v="3"/>
    <n v="3"/>
    <n v="20"/>
    <n v="40000"/>
    <n v="20"/>
  </r>
  <r>
    <x v="0"/>
    <x v="0"/>
    <n v="4"/>
    <n v="1"/>
    <n v="9794.354178093412"/>
    <n v="1"/>
  </r>
  <r>
    <x v="38"/>
    <x v="6"/>
    <n v="4"/>
    <n v="6"/>
    <n v="18499.860539512854"/>
    <n v="6"/>
  </r>
  <r>
    <x v="7"/>
    <x v="1"/>
    <n v="4"/>
    <n v="5"/>
    <n v="19818.231248269083"/>
    <n v="5"/>
  </r>
  <r>
    <x v="0"/>
    <x v="3"/>
    <n v="5"/>
    <n v="20"/>
    <n v="10684.750012465542"/>
    <n v="20"/>
  </r>
  <r>
    <x v="0"/>
    <x v="3"/>
    <n v="3"/>
    <n v="18"/>
    <n v="10684.750012465542"/>
    <n v="18"/>
  </r>
  <r>
    <x v="0"/>
    <x v="0"/>
    <n v="4"/>
    <n v="10"/>
    <n v="17807.916687442568"/>
    <n v="10"/>
  </r>
  <r>
    <x v="0"/>
    <x v="0"/>
    <n v="5"/>
    <n v="6"/>
    <n v="13000"/>
    <n v="6"/>
  </r>
  <r>
    <x v="0"/>
    <x v="3"/>
    <n v="2"/>
    <n v="9"/>
    <n v="16027.125018698311"/>
    <n v="9"/>
  </r>
  <r>
    <x v="2"/>
    <x v="5"/>
    <n v="5"/>
    <n v="1"/>
    <n v="85000"/>
    <n v="1"/>
  </r>
  <r>
    <x v="28"/>
    <x v="0"/>
    <n v="2"/>
    <n v="10"/>
    <n v="6000"/>
    <n v="10"/>
  </r>
  <r>
    <x v="0"/>
    <x v="7"/>
    <n v="4"/>
    <n v="2"/>
    <n v="30000"/>
    <n v="2"/>
  </r>
  <r>
    <x v="14"/>
    <x v="1"/>
    <n v="3"/>
    <n v="20"/>
    <n v="157617.8272067284"/>
    <n v="20"/>
  </r>
  <r>
    <x v="0"/>
    <x v="3"/>
    <n v="2"/>
    <n v="18"/>
    <n v="21369.500024931083"/>
    <n v="18"/>
  </r>
  <r>
    <x v="0"/>
    <x v="7"/>
    <n v="4"/>
    <n v="1"/>
    <n v="3561.5833374885137"/>
    <n v="1"/>
  </r>
  <r>
    <x v="0"/>
    <x v="3"/>
    <n v="4"/>
    <n v="1"/>
    <n v="5000"/>
    <n v="1"/>
  </r>
  <r>
    <x v="0"/>
    <x v="0"/>
    <n v="4"/>
    <n v="2"/>
    <n v="3561.5833374885137"/>
    <n v="2"/>
  </r>
  <r>
    <x v="7"/>
    <x v="5"/>
    <n v="5"/>
    <n v="8"/>
    <n v="38111.983169748237"/>
    <n v="8"/>
  </r>
  <r>
    <x v="0"/>
    <x v="0"/>
    <n v="4"/>
    <n v="6"/>
    <n v="17807.916687442568"/>
    <n v="6.5"/>
  </r>
  <r>
    <x v="0"/>
    <x v="0"/>
    <n v="5"/>
    <n v="3"/>
    <n v="11575.14584683767"/>
    <n v="3.5"/>
  </r>
  <r>
    <x v="17"/>
    <x v="3"/>
    <n v="3"/>
    <n v="10"/>
    <n v="98336.152303032693"/>
    <n v="10"/>
  </r>
  <r>
    <x v="2"/>
    <x v="0"/>
    <n v="3"/>
    <n v="15"/>
    <n v="92500"/>
    <n v="15"/>
  </r>
  <r>
    <x v="0"/>
    <x v="0"/>
    <n v="4"/>
    <n v="1"/>
    <n v="9794.354178093412"/>
    <n v="1"/>
  </r>
  <r>
    <x v="2"/>
    <x v="3"/>
    <n v="4"/>
    <n v="1"/>
    <n v="32000"/>
    <n v="1"/>
  </r>
  <r>
    <x v="2"/>
    <x v="0"/>
    <n v="4"/>
    <n v="10"/>
    <n v="55000"/>
    <n v="10"/>
  </r>
  <r>
    <x v="2"/>
    <x v="0"/>
    <n v="5"/>
    <n v="4"/>
    <n v="40000"/>
    <n v="4"/>
  </r>
  <r>
    <x v="3"/>
    <x v="0"/>
    <n v="3"/>
    <n v="2"/>
    <n v="3000"/>
    <n v="2"/>
  </r>
  <r>
    <x v="2"/>
    <x v="0"/>
    <n v="4"/>
    <n v="5"/>
    <n v="43600"/>
    <n v="5"/>
  </r>
  <r>
    <x v="0"/>
    <x v="0"/>
    <n v="5"/>
    <n v="8"/>
    <n v="9616.275011218986"/>
    <n v="8"/>
  </r>
  <r>
    <x v="64"/>
    <x v="3"/>
    <n v="5"/>
    <n v="10"/>
    <n v="35000"/>
    <n v="10"/>
  </r>
  <r>
    <x v="48"/>
    <x v="8"/>
    <n v="3"/>
    <n v="15"/>
    <n v="12000"/>
    <n v="15"/>
  </r>
  <r>
    <x v="65"/>
    <x v="8"/>
    <n v="2"/>
    <n v="13"/>
    <n v="5000"/>
    <n v="13"/>
  </r>
  <r>
    <x v="11"/>
    <x v="0"/>
    <n v="4"/>
    <n v="2"/>
    <n v="16337.518501630093"/>
    <n v="2"/>
  </r>
  <r>
    <x v="2"/>
    <x v="0"/>
    <n v="2"/>
    <n v="8"/>
    <n v="65000"/>
    <n v="8"/>
  </r>
  <r>
    <x v="2"/>
    <x v="0"/>
    <n v="5"/>
    <n v="2"/>
    <n v="40000"/>
    <n v="2"/>
  </r>
  <r>
    <x v="56"/>
    <x v="3"/>
    <n v="3"/>
    <n v="14"/>
    <n v="98000"/>
    <n v="14"/>
  </r>
  <r>
    <x v="2"/>
    <x v="4"/>
    <n v="5"/>
    <n v="15"/>
    <n v="50000"/>
    <n v="15"/>
  </r>
  <r>
    <x v="2"/>
    <x v="4"/>
    <n v="4"/>
    <n v="25"/>
    <n v="135000"/>
    <n v="25"/>
  </r>
  <r>
    <x v="47"/>
    <x v="3"/>
    <n v="4"/>
    <n v="6"/>
    <n v="125000"/>
    <n v="6"/>
  </r>
  <r>
    <x v="56"/>
    <x v="0"/>
    <n v="3"/>
    <n v="4"/>
    <n v="4500"/>
    <n v="4"/>
  </r>
  <r>
    <x v="2"/>
    <x v="0"/>
    <n v="4"/>
    <n v="10"/>
    <n v="115000"/>
    <n v="10"/>
  </r>
  <r>
    <x v="2"/>
    <x v="0"/>
    <n v="5"/>
    <n v="15"/>
    <n v="70000"/>
    <n v="15"/>
  </r>
  <r>
    <x v="2"/>
    <x v="0"/>
    <n v="3"/>
    <n v="8"/>
    <n v="60000"/>
    <n v="8"/>
  </r>
  <r>
    <x v="2"/>
    <x v="3"/>
    <n v="3"/>
    <n v="12"/>
    <n v="87456"/>
    <n v="12"/>
  </r>
  <r>
    <x v="21"/>
    <x v="0"/>
    <n v="5"/>
    <n v="6"/>
    <n v="26400"/>
    <n v="6"/>
  </r>
  <r>
    <x v="21"/>
    <x v="3"/>
    <n v="5"/>
    <n v="18"/>
    <n v="12000"/>
    <n v="18"/>
  </r>
  <r>
    <x v="0"/>
    <x v="0"/>
    <n v="4"/>
    <n v="1"/>
    <n v="2564.3400029917298"/>
    <n v="1"/>
  </r>
  <r>
    <x v="66"/>
    <x v="3"/>
    <n v="5"/>
    <n v="11"/>
    <n v="62000"/>
    <n v="11"/>
  </r>
  <r>
    <x v="0"/>
    <x v="0"/>
    <n v="2"/>
    <n v="10"/>
    <n v="5342.3750062327708"/>
    <n v="10"/>
  </r>
  <r>
    <x v="18"/>
    <x v="0"/>
    <n v="4"/>
    <n v="4"/>
    <n v="50815.977559664309"/>
    <n v="4"/>
  </r>
  <r>
    <x v="22"/>
    <x v="3"/>
    <n v="4"/>
    <n v="3"/>
    <n v="25560"/>
    <n v="3"/>
  </r>
  <r>
    <x v="0"/>
    <x v="5"/>
    <n v="4"/>
    <n v="3"/>
    <n v="12821.700014958649"/>
    <n v="3"/>
  </r>
  <r>
    <x v="0"/>
    <x v="3"/>
    <n v="5"/>
    <n v="5"/>
    <n v="10684.750012465542"/>
    <n v="5"/>
  </r>
  <r>
    <x v="3"/>
    <x v="3"/>
    <n v="5"/>
    <n v="4"/>
    <n v="4457.9172610556352"/>
    <n v="4"/>
  </r>
  <r>
    <x v="11"/>
    <x v="4"/>
    <n v="4"/>
    <n v="20"/>
    <n v="125000"/>
    <n v="20"/>
  </r>
  <r>
    <x v="2"/>
    <x v="0"/>
    <n v="4"/>
    <n v="1"/>
    <n v="43000"/>
    <n v="1"/>
  </r>
  <r>
    <x v="0"/>
    <x v="2"/>
    <n v="3"/>
    <n v="6"/>
    <n v="7123.1666749770275"/>
    <n v="6"/>
  </r>
  <r>
    <x v="67"/>
    <x v="5"/>
    <n v="4"/>
    <n v="4"/>
    <n v="10000"/>
    <n v="4"/>
  </r>
  <r>
    <x v="0"/>
    <x v="3"/>
    <n v="2"/>
    <n v="5"/>
    <n v="8903.9583437212841"/>
    <n v="5"/>
  </r>
  <r>
    <x v="22"/>
    <x v="5"/>
    <n v="4"/>
    <n v="15"/>
    <n v="36500"/>
    <n v="15"/>
  </r>
  <r>
    <x v="26"/>
    <x v="4"/>
    <n v="5"/>
    <n v="10"/>
    <n v="100000"/>
    <n v="10"/>
  </r>
  <r>
    <x v="0"/>
    <x v="5"/>
    <n v="3"/>
    <n v="8"/>
    <n v="7123.1666749770275"/>
    <n v="8"/>
  </r>
  <r>
    <x v="0"/>
    <x v="3"/>
    <n v="3"/>
    <n v="8"/>
    <n v="40958.208381117904"/>
    <n v="8"/>
  </r>
  <r>
    <x v="0"/>
    <x v="4"/>
    <n v="4"/>
    <n v="17"/>
    <n v="21369.500024931083"/>
    <n v="17"/>
  </r>
  <r>
    <x v="0"/>
    <x v="3"/>
    <n v="4"/>
    <n v="5"/>
    <n v="2136.9500024931081"/>
    <n v="5"/>
  </r>
  <r>
    <x v="0"/>
    <x v="2"/>
    <n v="3"/>
    <n v="3"/>
    <n v="8903.9583437212841"/>
    <n v="3"/>
  </r>
  <r>
    <x v="0"/>
    <x v="3"/>
    <n v="4"/>
    <n v="5"/>
    <n v="17807.916687442568"/>
    <n v="5"/>
  </r>
  <r>
    <x v="0"/>
    <x v="3"/>
    <n v="3"/>
    <n v="3"/>
    <n v="15136.729184326183"/>
    <n v="3"/>
  </r>
  <r>
    <x v="33"/>
    <x v="0"/>
    <n v="4"/>
    <n v="10"/>
    <n v="3982.448779308334"/>
    <n v="10"/>
  </r>
  <r>
    <x v="68"/>
    <x v="1"/>
    <n v="4"/>
    <n v="13"/>
    <n v="15600"/>
    <n v="13"/>
  </r>
  <r>
    <x v="0"/>
    <x v="0"/>
    <n v="3"/>
    <n v="3"/>
    <n v="3205.4250037396623"/>
    <n v="3.5"/>
  </r>
  <r>
    <x v="0"/>
    <x v="3"/>
    <n v="4"/>
    <n v="6"/>
    <n v="10000"/>
    <n v="6"/>
  </r>
  <r>
    <x v="2"/>
    <x v="0"/>
    <n v="3"/>
    <n v="6"/>
    <n v="75010"/>
    <n v="6"/>
  </r>
  <r>
    <x v="0"/>
    <x v="3"/>
    <n v="5"/>
    <n v="9"/>
    <n v="10684.750012465542"/>
    <n v="9"/>
  </r>
  <r>
    <x v="0"/>
    <x v="3"/>
    <n v="4"/>
    <n v="5"/>
    <n v="16350"/>
    <n v="5"/>
  </r>
  <r>
    <x v="14"/>
    <x v="5"/>
    <n v="4"/>
    <n v="10"/>
    <n v="126094.26176538273"/>
    <n v="10"/>
  </r>
  <r>
    <x v="30"/>
    <x v="5"/>
    <n v="5"/>
    <n v="10"/>
    <n v="60000"/>
    <n v="10"/>
  </r>
  <r>
    <x v="0"/>
    <x v="3"/>
    <n v="2"/>
    <n v="3"/>
    <n v="23150.291693675339"/>
    <n v="3"/>
  </r>
  <r>
    <x v="0"/>
    <x v="0"/>
    <n v="4"/>
    <n v="2"/>
    <n v="13801.135432767991"/>
    <n v="2"/>
  </r>
  <r>
    <x v="0"/>
    <x v="3"/>
    <n v="5"/>
    <n v="5"/>
    <n v="18698.312521814696"/>
    <n v="5"/>
  </r>
  <r>
    <x v="69"/>
    <x v="1"/>
    <n v="3"/>
    <n v="9"/>
    <n v="36000"/>
    <n v="9"/>
  </r>
  <r>
    <x v="0"/>
    <x v="3"/>
    <n v="5"/>
    <n v="6"/>
    <n v="8654.6475100970874"/>
    <n v="6"/>
  </r>
  <r>
    <x v="14"/>
    <x v="3"/>
    <n v="2"/>
    <n v="15"/>
    <n v="102451.58768437347"/>
    <n v="15"/>
  </r>
  <r>
    <x v="70"/>
    <x v="0"/>
    <n v="4"/>
    <n v="20"/>
    <n v="36400"/>
    <n v="20"/>
  </r>
  <r>
    <x v="14"/>
    <x v="8"/>
    <n v="4"/>
    <n v="16"/>
    <n v="101206.40684944032"/>
    <n v="16"/>
  </r>
  <r>
    <x v="0"/>
    <x v="0"/>
    <n v="4"/>
    <n v="0"/>
    <n v="5342.3750062327708"/>
    <n v="0.5"/>
  </r>
  <r>
    <x v="21"/>
    <x v="0"/>
    <n v="4"/>
    <n v="11"/>
    <n v="28310.79811950968"/>
    <n v="11"/>
  </r>
  <r>
    <x v="15"/>
    <x v="3"/>
    <n v="4"/>
    <n v="8"/>
    <n v="26043.18849932796"/>
    <n v="8"/>
  </r>
  <r>
    <x v="16"/>
    <x v="0"/>
    <n v="2"/>
    <n v="7"/>
    <n v="96891.417358250401"/>
    <n v="7"/>
  </r>
  <r>
    <x v="0"/>
    <x v="1"/>
    <n v="4"/>
    <n v="4"/>
    <n v="2564.3400029917298"/>
    <n v="4"/>
  </r>
  <r>
    <x v="0"/>
    <x v="7"/>
    <n v="5"/>
    <n v="8"/>
    <n v="3205.4250037396623"/>
    <n v="8"/>
  </r>
  <r>
    <x v="0"/>
    <x v="0"/>
    <n v="5"/>
    <n v="8"/>
    <n v="10684.750012465542"/>
    <n v="8"/>
  </r>
  <r>
    <x v="2"/>
    <x v="1"/>
    <n v="4"/>
    <n v="25"/>
    <n v="150000"/>
    <n v="25"/>
  </r>
  <r>
    <x v="0"/>
    <x v="3"/>
    <n v="4"/>
    <n v="3"/>
    <n v="12465.541681209797"/>
    <n v="3"/>
  </r>
  <r>
    <x v="71"/>
    <x v="0"/>
    <n v="4"/>
    <n v="4"/>
    <n v="19055.991584874118"/>
    <n v="4"/>
  </r>
  <r>
    <x v="2"/>
    <x v="0"/>
    <n v="4"/>
    <n v="20"/>
    <n v="105000"/>
    <n v="20"/>
  </r>
  <r>
    <x v="0"/>
    <x v="0"/>
    <n v="4"/>
    <n v="3"/>
    <n v="24000"/>
    <n v="3"/>
  </r>
  <r>
    <x v="14"/>
    <x v="0"/>
    <n v="5"/>
    <n v="10"/>
    <n v="78808.913603364199"/>
    <n v="10"/>
  </r>
  <r>
    <x v="22"/>
    <x v="1"/>
    <n v="5"/>
    <n v="15"/>
    <n v="42000"/>
    <n v="15"/>
  </r>
  <r>
    <x v="24"/>
    <x v="0"/>
    <n v="5"/>
    <n v="8"/>
    <n v="9490.1984044603923"/>
    <n v="8"/>
  </r>
  <r>
    <x v="30"/>
    <x v="8"/>
    <n v="4"/>
    <n v="5"/>
    <n v="60000"/>
    <n v="5"/>
  </r>
  <r>
    <x v="0"/>
    <x v="3"/>
    <n v="5"/>
    <n v="8"/>
    <n v="17807.916687442568"/>
    <n v="8"/>
  </r>
  <r>
    <x v="0"/>
    <x v="0"/>
    <n v="5"/>
    <n v="1"/>
    <n v="12465.541681209797"/>
    <n v="1"/>
  </r>
  <r>
    <x v="72"/>
    <x v="4"/>
    <n v="4"/>
    <n v="8"/>
    <n v="20571"/>
    <n v="8"/>
  </r>
  <r>
    <x v="3"/>
    <x v="3"/>
    <n v="5"/>
    <n v="6"/>
    <n v="3480"/>
    <n v="6"/>
  </r>
  <r>
    <x v="33"/>
    <x v="7"/>
    <n v="4"/>
    <n v="12"/>
    <n v="18060"/>
    <n v="12"/>
  </r>
  <r>
    <x v="40"/>
    <x v="5"/>
    <n v="3"/>
    <n v="30"/>
    <n v="30000"/>
    <n v="30"/>
  </r>
  <r>
    <x v="0"/>
    <x v="3"/>
    <n v="4"/>
    <n v="10"/>
    <n v="24000"/>
    <n v="10"/>
  </r>
  <r>
    <x v="19"/>
    <x v="8"/>
    <n v="4"/>
    <n v="3"/>
    <n v="80289.244544269619"/>
    <n v="3"/>
  </r>
  <r>
    <x v="2"/>
    <x v="3"/>
    <n v="4"/>
    <n v="4"/>
    <n v="70000"/>
    <n v="4"/>
  </r>
  <r>
    <x v="0"/>
    <x v="3"/>
    <n v="3"/>
    <n v="2"/>
    <n v="8547.8000099724322"/>
    <n v="2"/>
  </r>
  <r>
    <x v="0"/>
    <x v="0"/>
    <n v="4"/>
    <n v="11"/>
    <n v="10684.750012465542"/>
    <n v="11"/>
  </r>
  <r>
    <x v="0"/>
    <x v="0"/>
    <n v="3"/>
    <n v="4"/>
    <n v="10684.750012465542"/>
    <n v="4"/>
  </r>
  <r>
    <x v="73"/>
    <x v="5"/>
    <n v="5"/>
    <n v="2"/>
    <n v="20000"/>
    <n v="2"/>
  </r>
  <r>
    <x v="5"/>
    <x v="8"/>
    <n v="3"/>
    <n v="3"/>
    <n v="53356.776437647524"/>
    <n v="3"/>
  </r>
  <r>
    <x v="21"/>
    <x v="5"/>
    <n v="4"/>
    <n v="4"/>
    <n v="36000"/>
    <n v="4.5"/>
  </r>
  <r>
    <x v="2"/>
    <x v="2"/>
    <n v="3"/>
    <n v="4"/>
    <n v="57000"/>
    <n v="4"/>
  </r>
  <r>
    <x v="2"/>
    <x v="3"/>
    <n v="5"/>
    <n v="15"/>
    <n v="135000"/>
    <n v="15"/>
  </r>
  <r>
    <x v="18"/>
    <x v="0"/>
    <n v="4"/>
    <n v="4"/>
    <n v="95279.957924370581"/>
    <n v="4"/>
  </r>
  <r>
    <x v="18"/>
    <x v="0"/>
    <n v="3"/>
    <n v="10"/>
    <n v="57167.974754622352"/>
    <n v="10"/>
  </r>
  <r>
    <x v="61"/>
    <x v="3"/>
    <n v="4"/>
    <n v="5"/>
    <n v="12326.656394453004"/>
    <n v="5"/>
  </r>
  <r>
    <x v="0"/>
    <x v="0"/>
    <n v="2"/>
    <n v="5"/>
    <n v="8000"/>
    <n v="5"/>
  </r>
  <r>
    <x v="19"/>
    <x v="3"/>
    <n v="4"/>
    <n v="5"/>
    <n v="48000"/>
    <n v="5"/>
  </r>
  <r>
    <x v="49"/>
    <x v="0"/>
    <n v="4"/>
    <n v="5"/>
    <n v="40000"/>
    <n v="5"/>
  </r>
  <r>
    <x v="49"/>
    <x v="0"/>
    <n v="4"/>
    <n v="10"/>
    <n v="59819.107020370408"/>
    <n v="10"/>
  </r>
  <r>
    <x v="10"/>
    <x v="0"/>
    <n v="2"/>
    <n v="20"/>
    <n v="150000"/>
    <n v="20"/>
  </r>
  <r>
    <x v="16"/>
    <x v="3"/>
    <n v="4"/>
    <n v="25"/>
    <n v="81592.772512210868"/>
    <n v="25"/>
  </r>
  <r>
    <x v="16"/>
    <x v="0"/>
    <n v="3"/>
    <n v="20"/>
    <n v="96891.417358250401"/>
    <n v="20"/>
  </r>
  <r>
    <x v="16"/>
    <x v="0"/>
    <n v="4"/>
    <n v="13"/>
    <n v="91791.869076237213"/>
    <n v="13"/>
  </r>
  <r>
    <x v="0"/>
    <x v="0"/>
    <n v="3"/>
    <n v="2"/>
    <n v="15000"/>
    <n v="2"/>
  </r>
  <r>
    <x v="16"/>
    <x v="3"/>
    <n v="3"/>
    <n v="5"/>
    <n v="66294.12766617132"/>
    <n v="5"/>
  </r>
  <r>
    <x v="16"/>
    <x v="8"/>
    <n v="5"/>
    <n v="6"/>
    <n v="101990.96564026357"/>
    <n v="6"/>
  </r>
  <r>
    <x v="2"/>
    <x v="3"/>
    <n v="3"/>
    <n v="3"/>
    <n v="60000"/>
    <n v="3"/>
  </r>
  <r>
    <x v="16"/>
    <x v="3"/>
    <n v="5"/>
    <n v="1"/>
    <n v="43856.11522531334"/>
    <n v="1"/>
  </r>
  <r>
    <x v="16"/>
    <x v="0"/>
    <n v="4"/>
    <n v="1"/>
    <n v="45616"/>
    <n v="1.5"/>
  </r>
  <r>
    <x v="49"/>
    <x v="5"/>
    <n v="4"/>
    <n v="20"/>
    <n v="75770.868892469181"/>
    <n v="20"/>
  </r>
  <r>
    <x v="16"/>
    <x v="3"/>
    <n v="3"/>
    <n v="2"/>
    <n v="57726.886552389187"/>
    <n v="2"/>
  </r>
  <r>
    <x v="16"/>
    <x v="0"/>
    <n v="3"/>
    <n v="2"/>
    <n v="20000"/>
    <n v="2"/>
  </r>
  <r>
    <x v="16"/>
    <x v="3"/>
    <n v="4"/>
    <n v="15"/>
    <n v="203981.93128052715"/>
    <n v="15"/>
  </r>
  <r>
    <x v="16"/>
    <x v="1"/>
    <n v="2"/>
    <n v="5"/>
    <n v="50995.482820131787"/>
    <n v="5"/>
  </r>
  <r>
    <x v="16"/>
    <x v="4"/>
    <n v="4"/>
    <n v="15"/>
    <n v="127488.70705032947"/>
    <n v="15"/>
  </r>
  <r>
    <x v="16"/>
    <x v="0"/>
    <n v="4"/>
    <n v="4"/>
    <n v="66294.12766617132"/>
    <n v="4"/>
  </r>
  <r>
    <x v="16"/>
    <x v="0"/>
    <n v="4"/>
    <n v="3"/>
    <n v="63234.398696963413"/>
    <n v="3"/>
  </r>
  <r>
    <x v="2"/>
    <x v="4"/>
    <n v="3"/>
    <n v="10"/>
    <n v="260000"/>
    <n v="10"/>
  </r>
  <r>
    <x v="16"/>
    <x v="3"/>
    <n v="3"/>
    <n v="8"/>
    <n v="112190.06220428993"/>
    <n v="8"/>
  </r>
  <r>
    <x v="16"/>
    <x v="3"/>
    <n v="4"/>
    <n v="7"/>
    <n v="71393.675948184507"/>
    <n v="7"/>
  </r>
  <r>
    <x v="16"/>
    <x v="7"/>
    <n v="4"/>
    <n v="8"/>
    <n v="85000"/>
    <n v="8"/>
  </r>
  <r>
    <x v="16"/>
    <x v="0"/>
    <n v="3"/>
    <n v="2"/>
    <n v="95871.50770184776"/>
    <n v="2.5"/>
  </r>
  <r>
    <x v="16"/>
    <x v="3"/>
    <n v="4"/>
    <n v="35"/>
    <n v="109130.33323508203"/>
    <n v="35"/>
  </r>
  <r>
    <x v="74"/>
    <x v="3"/>
    <n v="2"/>
    <n v="3"/>
    <n v="36000"/>
    <n v="3"/>
  </r>
  <r>
    <x v="16"/>
    <x v="0"/>
    <n v="4"/>
    <n v="2"/>
    <n v="122389.15876831629"/>
    <n v="2"/>
  </r>
  <r>
    <x v="16"/>
    <x v="0"/>
    <n v="4"/>
    <n v="4"/>
    <n v="53035.30213293706"/>
    <n v="4"/>
  </r>
  <r>
    <x v="2"/>
    <x v="4"/>
    <n v="4"/>
    <n v="10"/>
    <n v="125000"/>
    <n v="10"/>
  </r>
  <r>
    <x v="54"/>
    <x v="0"/>
    <n v="4"/>
    <n v="6"/>
    <n v="19000"/>
    <n v="6"/>
  </r>
  <r>
    <x v="16"/>
    <x v="0"/>
    <n v="5"/>
    <n v="6"/>
    <n v="93831.688389042494"/>
    <n v="6"/>
  </r>
  <r>
    <x v="16"/>
    <x v="0"/>
    <n v="4"/>
    <n v="20"/>
    <n v="101990.96564026357"/>
    <n v="20"/>
  </r>
  <r>
    <x v="16"/>
    <x v="0"/>
    <n v="4"/>
    <n v="5"/>
    <n v="122389.15876831629"/>
    <n v="5"/>
  </r>
  <r>
    <x v="17"/>
    <x v="0"/>
    <n v="5"/>
    <n v="4"/>
    <n v="34417.653306061438"/>
    <n v="4"/>
  </r>
  <r>
    <x v="75"/>
    <x v="3"/>
    <n v="5"/>
    <n v="3"/>
    <n v="12000"/>
    <n v="3"/>
  </r>
  <r>
    <x v="0"/>
    <x v="3"/>
    <n v="4"/>
    <n v="0"/>
    <n v="3632.815004238284"/>
    <n v="0"/>
  </r>
  <r>
    <x v="0"/>
    <x v="8"/>
    <n v="5"/>
    <n v="6"/>
    <n v="21369.500024931083"/>
    <n v="6"/>
  </r>
  <r>
    <x v="0"/>
    <x v="0"/>
    <n v="4"/>
    <n v="7"/>
    <n v="8903.9583437212841"/>
    <n v="7"/>
  </r>
  <r>
    <x v="74"/>
    <x v="3"/>
    <n v="4"/>
    <n v="2"/>
    <n v="15206.427249917633"/>
    <n v="2"/>
  </r>
  <r>
    <x v="49"/>
    <x v="3"/>
    <n v="4"/>
    <n v="25"/>
    <n v="143565.85684888897"/>
    <n v="25"/>
  </r>
  <r>
    <x v="0"/>
    <x v="3"/>
    <n v="3"/>
    <n v="6"/>
    <n v="9705.3145946561999"/>
    <n v="6"/>
  </r>
  <r>
    <x v="0"/>
    <x v="3"/>
    <n v="5"/>
    <n v="8"/>
    <n v="17807.916687442568"/>
    <n v="8"/>
  </r>
  <r>
    <x v="0"/>
    <x v="0"/>
    <n v="4"/>
    <n v="10"/>
    <n v="3205.4250037396623"/>
    <n v="10"/>
  </r>
  <r>
    <x v="2"/>
    <x v="5"/>
    <n v="5"/>
    <n v="3"/>
    <n v="45000"/>
    <n v="3"/>
  </r>
  <r>
    <x v="0"/>
    <x v="3"/>
    <n v="3"/>
    <n v="7"/>
    <n v="12465.541681209797"/>
    <n v="7"/>
  </r>
  <r>
    <x v="16"/>
    <x v="0"/>
    <n v="3"/>
    <n v="14"/>
    <n v="95871.50770184776"/>
    <n v="14"/>
  </r>
  <r>
    <x v="16"/>
    <x v="8"/>
    <n v="3"/>
    <n v="8"/>
    <n v="173384.64158844808"/>
    <n v="8"/>
  </r>
  <r>
    <x v="0"/>
    <x v="3"/>
    <n v="3"/>
    <n v="1"/>
    <n v="11575.14584683767"/>
    <n v="1"/>
  </r>
  <r>
    <x v="0"/>
    <x v="6"/>
    <n v="5"/>
    <n v="8"/>
    <n v="18000"/>
    <n v="8"/>
  </r>
  <r>
    <x v="16"/>
    <x v="4"/>
    <n v="5"/>
    <n v="2"/>
    <n v="71393.675948184507"/>
    <n v="2"/>
  </r>
  <r>
    <x v="0"/>
    <x v="0"/>
    <n v="4"/>
    <n v="2"/>
    <n v="6232.7708406048987"/>
    <n v="2.5"/>
  </r>
  <r>
    <x v="55"/>
    <x v="3"/>
    <n v="4"/>
    <n v="3"/>
    <n v="1805.7739622442759"/>
    <n v="3"/>
  </r>
  <r>
    <x v="0"/>
    <x v="0"/>
    <n v="5"/>
    <n v="6"/>
    <n v="11397.066679963244"/>
    <n v="6"/>
  </r>
  <r>
    <x v="0"/>
    <x v="3"/>
    <n v="4"/>
    <n v="4"/>
    <n v="15000"/>
    <n v="4"/>
  </r>
  <r>
    <x v="11"/>
    <x v="3"/>
    <n v="5"/>
    <n v="3"/>
    <n v="37612.869087708088"/>
    <n v="3"/>
  </r>
  <r>
    <x v="0"/>
    <x v="0"/>
    <n v="4"/>
    <n v="3"/>
    <n v="6499.8895909165376"/>
    <n v="3"/>
  </r>
  <r>
    <x v="76"/>
    <x v="7"/>
    <n v="5"/>
    <n v="6"/>
    <n v="20000"/>
    <n v="6"/>
  </r>
  <r>
    <x v="0"/>
    <x v="2"/>
    <n v="4"/>
    <n v="6"/>
    <n v="7265"/>
    <n v="6"/>
  </r>
  <r>
    <x v="30"/>
    <x v="3"/>
    <n v="5"/>
    <n v="15"/>
    <n v="72571.80269935554"/>
    <n v="15"/>
  </r>
  <r>
    <x v="0"/>
    <x v="3"/>
    <n v="5"/>
    <n v="15"/>
    <n v="8013.5625093491553"/>
    <n v="15"/>
  </r>
  <r>
    <x v="0"/>
    <x v="0"/>
    <n v="4"/>
    <n v="5"/>
    <n v="10150.512511842264"/>
    <n v="5"/>
  </r>
  <r>
    <x v="2"/>
    <x v="1"/>
    <n v="4"/>
    <n v="9"/>
    <n v="65000"/>
    <n v="9"/>
  </r>
  <r>
    <x v="3"/>
    <x v="3"/>
    <n v="4"/>
    <n v="4"/>
    <n v="3184.2266150397395"/>
    <n v="4"/>
  </r>
  <r>
    <x v="0"/>
    <x v="3"/>
    <n v="3"/>
    <n v="13"/>
    <n v="10898.445012714852"/>
    <n v="13"/>
  </r>
  <r>
    <x v="3"/>
    <x v="3"/>
    <n v="5"/>
    <n v="5"/>
    <n v="10800"/>
    <n v="5"/>
  </r>
  <r>
    <x v="0"/>
    <x v="0"/>
    <n v="3"/>
    <n v="3"/>
    <n v="2136.9500024931081"/>
    <n v="3.5"/>
  </r>
  <r>
    <x v="30"/>
    <x v="2"/>
    <n v="3"/>
    <n v="4"/>
    <n v="45000"/>
    <n v="4"/>
  </r>
  <r>
    <x v="0"/>
    <x v="3"/>
    <n v="3"/>
    <n v="5"/>
    <n v="7123.1666749770275"/>
    <n v="5"/>
  </r>
  <r>
    <x v="0"/>
    <x v="5"/>
    <n v="3"/>
    <n v="5"/>
    <n v="5342.3750062327708"/>
    <n v="5"/>
  </r>
  <r>
    <x v="0"/>
    <x v="3"/>
    <n v="3"/>
    <n v="4"/>
    <n v="18000"/>
    <n v="4.5999999999999996"/>
  </r>
  <r>
    <x v="3"/>
    <x v="3"/>
    <n v="4"/>
    <n v="2"/>
    <n v="4840.0244548604041"/>
    <n v="2"/>
  </r>
  <r>
    <x v="0"/>
    <x v="0"/>
    <n v="3"/>
    <n v="10"/>
    <n v="7479.3250087258784"/>
    <n v="10"/>
  </r>
  <r>
    <x v="0"/>
    <x v="7"/>
    <n v="5"/>
    <n v="3"/>
    <n v="3739.6625043629392"/>
    <n v="3.5"/>
  </r>
  <r>
    <x v="77"/>
    <x v="3"/>
    <n v="5"/>
    <n v="5"/>
    <n v="42000"/>
    <n v="5"/>
  </r>
  <r>
    <x v="0"/>
    <x v="7"/>
    <n v="3"/>
    <n v="3"/>
    <n v="28000"/>
    <n v="3"/>
  </r>
  <r>
    <x v="0"/>
    <x v="3"/>
    <n v="4"/>
    <n v="5"/>
    <n v="6000"/>
    <n v="5"/>
  </r>
  <r>
    <x v="49"/>
    <x v="0"/>
    <n v="5"/>
    <n v="10"/>
    <n v="43867.345148271634"/>
    <n v="10"/>
  </r>
  <r>
    <x v="0"/>
    <x v="0"/>
    <n v="2"/>
    <n v="25"/>
    <n v="17807.916687442568"/>
    <n v="25"/>
  </r>
  <r>
    <x v="0"/>
    <x v="0"/>
    <n v="5"/>
    <n v="12"/>
    <n v="10684.750012465542"/>
    <n v="12"/>
  </r>
  <r>
    <x v="41"/>
    <x v="8"/>
    <n v="5"/>
    <n v="5"/>
    <n v="60000"/>
    <n v="5"/>
  </r>
  <r>
    <x v="0"/>
    <x v="7"/>
    <n v="4"/>
    <n v="8"/>
    <n v="8476.5683432226633"/>
    <n v="8"/>
  </r>
  <r>
    <x v="0"/>
    <x v="1"/>
    <n v="3"/>
    <n v="7"/>
    <n v="8700"/>
    <n v="7"/>
  </r>
  <r>
    <x v="0"/>
    <x v="3"/>
    <n v="5"/>
    <n v="8"/>
    <n v="3561.5833374885137"/>
    <n v="8"/>
  </r>
  <r>
    <x v="0"/>
    <x v="7"/>
    <n v="5"/>
    <n v="4"/>
    <n v="3205.4250037396623"/>
    <n v="4"/>
  </r>
  <r>
    <x v="0"/>
    <x v="5"/>
    <n v="2"/>
    <n v="5"/>
    <n v="4487.5950052355274"/>
    <n v="5"/>
  </r>
  <r>
    <x v="0"/>
    <x v="0"/>
    <n v="4"/>
    <n v="5"/>
    <n v="12465.541681209797"/>
    <n v="5"/>
  </r>
  <r>
    <x v="3"/>
    <x v="5"/>
    <n v="3"/>
    <n v="15"/>
    <n v="2400"/>
    <n v="15"/>
  </r>
  <r>
    <x v="35"/>
    <x v="7"/>
    <n v="4"/>
    <n v="6"/>
    <n v="55000"/>
    <n v="6"/>
  </r>
  <r>
    <x v="40"/>
    <x v="1"/>
    <n v="4"/>
    <n v="3"/>
    <n v="12000"/>
    <n v="3"/>
  </r>
  <r>
    <x v="48"/>
    <x v="3"/>
    <n v="3"/>
    <n v="10"/>
    <n v="55262.375596134938"/>
    <n v="10"/>
  </r>
  <r>
    <x v="0"/>
    <x v="3"/>
    <n v="3"/>
    <n v="2"/>
    <n v="21369.500024931083"/>
    <n v="2"/>
  </r>
  <r>
    <x v="14"/>
    <x v="8"/>
    <n v="5"/>
    <n v="8"/>
    <n v="40980.635073749385"/>
    <n v="8"/>
  </r>
  <r>
    <x v="16"/>
    <x v="0"/>
    <n v="4"/>
    <n v="4"/>
    <n v="50995.482820131787"/>
    <n v="4"/>
  </r>
  <r>
    <x v="27"/>
    <x v="3"/>
    <n v="5"/>
    <n v="16"/>
    <n v="20326.391023865726"/>
    <n v="16"/>
  </r>
  <r>
    <x v="0"/>
    <x v="8"/>
    <n v="3"/>
    <n v="8"/>
    <n v="12000"/>
    <n v="8"/>
  </r>
  <r>
    <x v="11"/>
    <x v="5"/>
    <n v="3"/>
    <n v="20"/>
    <n v="29261.227167098674"/>
    <n v="20"/>
  </r>
  <r>
    <x v="11"/>
    <x v="4"/>
    <n v="4"/>
    <n v="10"/>
    <n v="14630.613583549337"/>
    <n v="10"/>
  </r>
  <r>
    <x v="0"/>
    <x v="5"/>
    <n v="5"/>
    <n v="5"/>
    <n v="7265.630008476568"/>
    <n v="5"/>
  </r>
  <r>
    <x v="14"/>
    <x v="0"/>
    <n v="3"/>
    <n v="16"/>
    <n v="44132.991617883956"/>
    <n v="16"/>
  </r>
  <r>
    <x v="0"/>
    <x v="0"/>
    <n v="3"/>
    <n v="7"/>
    <n v="9438.1958443445619"/>
    <n v="7"/>
  </r>
  <r>
    <x v="15"/>
    <x v="0"/>
    <n v="4"/>
    <n v="7"/>
    <n v="18000"/>
    <n v="7"/>
  </r>
  <r>
    <x v="0"/>
    <x v="3"/>
    <n v="3"/>
    <n v="5"/>
    <n v="3561.5833374885137"/>
    <n v="5"/>
  </r>
  <r>
    <x v="0"/>
    <x v="7"/>
    <n v="4"/>
    <n v="3"/>
    <n v="3561.5833374885137"/>
    <n v="3"/>
  </r>
  <r>
    <x v="0"/>
    <x v="7"/>
    <n v="5"/>
    <n v="8"/>
    <n v="5100"/>
    <n v="8"/>
  </r>
  <r>
    <x v="0"/>
    <x v="0"/>
    <n v="4"/>
    <n v="7"/>
    <n v="21369.500024931083"/>
    <n v="7"/>
  </r>
  <r>
    <x v="0"/>
    <x v="8"/>
    <n v="3"/>
    <n v="1"/>
    <n v="5342.3750062327708"/>
    <n v="1"/>
  </r>
  <r>
    <x v="0"/>
    <x v="4"/>
    <n v="2"/>
    <n v="26"/>
    <n v="50000"/>
    <n v="26"/>
  </r>
  <r>
    <x v="0"/>
    <x v="3"/>
    <n v="5"/>
    <n v="9"/>
    <n v="28492.66669990811"/>
    <n v="9"/>
  </r>
  <r>
    <x v="14"/>
    <x v="0"/>
    <n v="5"/>
    <n v="0"/>
    <n v="24588.381044249632"/>
    <n v="0"/>
  </r>
  <r>
    <x v="0"/>
    <x v="7"/>
    <n v="5"/>
    <n v="5"/>
    <n v="7000"/>
    <n v="5"/>
  </r>
  <r>
    <x v="0"/>
    <x v="0"/>
    <n v="2"/>
    <n v="10"/>
    <n v="7799.8675090998449"/>
    <n v="10"/>
  </r>
  <r>
    <x v="14"/>
    <x v="3"/>
    <n v="3"/>
    <n v="12"/>
    <n v="78808.913603364199"/>
    <n v="12"/>
  </r>
  <r>
    <x v="0"/>
    <x v="7"/>
    <n v="4"/>
    <n v="6"/>
    <n v="6720"/>
    <n v="6"/>
  </r>
  <r>
    <x v="0"/>
    <x v="7"/>
    <n v="5"/>
    <n v="3"/>
    <n v="4451.9791718606421"/>
    <n v="3.5"/>
  </r>
  <r>
    <x v="14"/>
    <x v="0"/>
    <n v="5"/>
    <n v="15"/>
    <n v="47285.348162018527"/>
    <n v="15"/>
  </r>
  <r>
    <x v="0"/>
    <x v="0"/>
    <n v="5"/>
    <n v="10"/>
    <n v="7200"/>
    <n v="10"/>
  </r>
  <r>
    <x v="0"/>
    <x v="4"/>
    <n v="4"/>
    <n v="9"/>
    <n v="44519.791718606422"/>
    <n v="9"/>
  </r>
  <r>
    <x v="0"/>
    <x v="5"/>
    <n v="4"/>
    <n v="4"/>
    <n v="2493.1083362419595"/>
    <n v="4"/>
  </r>
  <r>
    <x v="14"/>
    <x v="0"/>
    <n v="4"/>
    <n v="1"/>
    <n v="31523.565441345683"/>
    <n v="1"/>
  </r>
  <r>
    <x v="0"/>
    <x v="1"/>
    <n v="4"/>
    <n v="8"/>
    <n v="21369.500024931083"/>
    <n v="8"/>
  </r>
  <r>
    <x v="14"/>
    <x v="8"/>
    <n v="4"/>
    <n v="10"/>
    <n v="126094.26176538273"/>
    <n v="10"/>
  </r>
  <r>
    <x v="14"/>
    <x v="6"/>
    <n v="3"/>
    <n v="1"/>
    <n v="99299.231140238902"/>
    <n v="1"/>
  </r>
  <r>
    <x v="14"/>
    <x v="4"/>
    <n v="3"/>
    <n v="22"/>
    <n v="86689.804963700633"/>
    <n v="22"/>
  </r>
  <r>
    <x v="0"/>
    <x v="3"/>
    <n v="3"/>
    <n v="30"/>
    <n v="50000"/>
    <n v="30"/>
  </r>
  <r>
    <x v="0"/>
    <x v="0"/>
    <n v="3"/>
    <n v="3"/>
    <n v="4273.9000049862161"/>
    <n v="3"/>
  </r>
  <r>
    <x v="0"/>
    <x v="7"/>
    <n v="3"/>
    <n v="3"/>
    <n v="4451.9791718606421"/>
    <n v="3"/>
  </r>
  <r>
    <x v="0"/>
    <x v="0"/>
    <n v="4"/>
    <n v="10"/>
    <n v="10684.750012465542"/>
    <n v="10"/>
  </r>
  <r>
    <x v="14"/>
    <x v="3"/>
    <n v="3"/>
    <n v="25"/>
    <n v="63835.220018725006"/>
    <n v="25"/>
  </r>
  <r>
    <x v="14"/>
    <x v="0"/>
    <n v="5"/>
    <n v="5"/>
    <n v="36252.100257547536"/>
    <n v="5"/>
  </r>
  <r>
    <x v="0"/>
    <x v="3"/>
    <n v="4"/>
    <n v="7"/>
    <n v="7960"/>
    <n v="7"/>
  </r>
  <r>
    <x v="0"/>
    <x v="0"/>
    <n v="3"/>
    <n v="23"/>
    <n v="8903.9583437212841"/>
    <n v="23"/>
  </r>
  <r>
    <x v="18"/>
    <x v="0"/>
    <n v="4"/>
    <n v="3"/>
    <n v="50815.977559664309"/>
    <n v="3"/>
  </r>
  <r>
    <x v="14"/>
    <x v="0"/>
    <n v="4"/>
    <n v="4"/>
    <n v="47285.348162018527"/>
    <n v="4"/>
  </r>
  <r>
    <x v="14"/>
    <x v="3"/>
    <n v="3"/>
    <n v="10"/>
    <n v="75656.557059229643"/>
    <n v="10"/>
  </r>
  <r>
    <x v="0"/>
    <x v="5"/>
    <n v="5"/>
    <n v="20"/>
    <n v="4273.9000049862161"/>
    <n v="20"/>
  </r>
  <r>
    <x v="48"/>
    <x v="0"/>
    <n v="4"/>
    <n v="11"/>
    <n v="47004.779242689488"/>
    <n v="11"/>
  </r>
  <r>
    <x v="14"/>
    <x v="0"/>
    <n v="5"/>
    <n v="10"/>
    <n v="47285.348162018527"/>
    <n v="10"/>
  </r>
  <r>
    <x v="14"/>
    <x v="0"/>
    <n v="5"/>
    <n v="8"/>
    <n v="91418.339779902482"/>
    <n v="8"/>
  </r>
  <r>
    <x v="14"/>
    <x v="0"/>
    <n v="3"/>
    <n v="14"/>
    <n v="124518.08349331544"/>
    <n v="14"/>
  </r>
  <r>
    <x v="14"/>
    <x v="0"/>
    <n v="5"/>
    <n v="3"/>
    <n v="69213.140283018583"/>
    <n v="3"/>
  </r>
  <r>
    <x v="3"/>
    <x v="3"/>
    <n v="4"/>
    <n v="4"/>
    <n v="3500"/>
    <n v="4"/>
  </r>
  <r>
    <x v="14"/>
    <x v="3"/>
    <n v="2"/>
    <n v="20"/>
    <n v="63047.130882691366"/>
    <n v="20"/>
  </r>
  <r>
    <x v="47"/>
    <x v="3"/>
    <n v="2"/>
    <n v="15"/>
    <n v="72412.768022521646"/>
    <n v="15"/>
  </r>
  <r>
    <x v="7"/>
    <x v="5"/>
    <n v="3"/>
    <n v="10"/>
    <n v="50815.977559664309"/>
    <n v="10"/>
  </r>
  <r>
    <x v="0"/>
    <x v="3"/>
    <n v="3"/>
    <n v="5"/>
    <n v="21369.500024931083"/>
    <n v="5"/>
  </r>
  <r>
    <x v="14"/>
    <x v="0"/>
    <n v="3"/>
    <n v="6"/>
    <n v="55166.239522354947"/>
    <n v="6"/>
  </r>
  <r>
    <x v="0"/>
    <x v="0"/>
    <n v="5"/>
    <n v="3"/>
    <n v="3205.4250037396623"/>
    <n v="3"/>
  </r>
  <r>
    <x v="0"/>
    <x v="5"/>
    <n v="3"/>
    <n v="8"/>
    <n v="10684.750012465542"/>
    <n v="8"/>
  </r>
  <r>
    <x v="0"/>
    <x v="0"/>
    <n v="4"/>
    <n v="5"/>
    <n v="5342.3750062327708"/>
    <n v="5"/>
  </r>
  <r>
    <x v="14"/>
    <x v="3"/>
    <n v="3"/>
    <n v="10"/>
    <n v="118213.37040504631"/>
    <n v="10"/>
  </r>
  <r>
    <x v="11"/>
    <x v="3"/>
    <n v="5"/>
    <n v="15"/>
    <n v="12192.177986291113"/>
    <n v="15"/>
  </r>
  <r>
    <x v="14"/>
    <x v="4"/>
    <n v="4"/>
    <n v="8"/>
    <n v="70928.022243027779"/>
    <n v="8"/>
  </r>
  <r>
    <x v="14"/>
    <x v="0"/>
    <n v="4"/>
    <n v="3"/>
    <n v="39404.456801682099"/>
    <n v="3"/>
  </r>
  <r>
    <x v="61"/>
    <x v="0"/>
    <n v="5"/>
    <n v="7"/>
    <n v="18987"/>
    <n v="7"/>
  </r>
  <r>
    <x v="14"/>
    <x v="3"/>
    <n v="2"/>
    <n v="15"/>
    <n v="44921.080753917595"/>
    <n v="15"/>
  </r>
  <r>
    <x v="0"/>
    <x v="3"/>
    <n v="5"/>
    <n v="14"/>
    <n v="60000"/>
    <n v="14"/>
  </r>
  <r>
    <x v="14"/>
    <x v="3"/>
    <n v="3"/>
    <n v="5"/>
    <n v="71243.257897441246"/>
    <n v="5"/>
  </r>
  <r>
    <x v="0"/>
    <x v="3"/>
    <n v="2"/>
    <n v="16"/>
    <n v="4487.5950052355274"/>
    <n v="16"/>
  </r>
  <r>
    <x v="0"/>
    <x v="5"/>
    <n v="4"/>
    <n v="7"/>
    <n v="4314.929445034084"/>
    <n v="7"/>
  </r>
  <r>
    <x v="0"/>
    <x v="0"/>
    <n v="5"/>
    <n v="1"/>
    <n v="3739.6625043629392"/>
    <n v="1"/>
  </r>
  <r>
    <x v="41"/>
    <x v="3"/>
    <n v="2"/>
    <n v="4"/>
    <n v="76223.966339496474"/>
    <n v="4"/>
  </r>
  <r>
    <x v="21"/>
    <x v="3"/>
    <n v="3"/>
    <n v="12"/>
    <n v="32666.305522511171"/>
    <n v="12"/>
  </r>
  <r>
    <x v="14"/>
    <x v="7"/>
    <n v="5"/>
    <n v="8"/>
    <n v="19000"/>
    <n v="8"/>
  </r>
  <r>
    <x v="7"/>
    <x v="2"/>
    <n v="3"/>
    <n v="14"/>
    <n v="63519.971949580387"/>
    <n v="14"/>
  </r>
  <r>
    <x v="0"/>
    <x v="3"/>
    <n v="4"/>
    <n v="22"/>
    <n v="16027.125018698311"/>
    <n v="22"/>
  </r>
  <r>
    <x v="0"/>
    <x v="7"/>
    <n v="4"/>
    <n v="9"/>
    <n v="7123.1666749770275"/>
    <n v="9"/>
  </r>
  <r>
    <x v="0"/>
    <x v="3"/>
    <n v="3"/>
    <n v="5"/>
    <n v="2675.675098121621"/>
    <n v="5"/>
  </r>
  <r>
    <x v="14"/>
    <x v="7"/>
    <n v="5"/>
    <n v="2"/>
    <n v="23642.674081009263"/>
    <n v="2"/>
  </r>
  <r>
    <x v="48"/>
    <x v="3"/>
    <n v="4"/>
    <n v="14"/>
    <n v="57167.974754622352"/>
    <n v="14"/>
  </r>
  <r>
    <x v="0"/>
    <x v="3"/>
    <n v="5"/>
    <n v="10"/>
    <n v="42739.000049862167"/>
    <n v="10"/>
  </r>
  <r>
    <x v="33"/>
    <x v="3"/>
    <n v="4"/>
    <n v="2"/>
    <n v="5120.2912876821438"/>
    <n v="2"/>
  </r>
  <r>
    <x v="48"/>
    <x v="4"/>
    <n v="2"/>
    <n v="20"/>
    <n v="127039.94389916077"/>
    <n v="20"/>
  </r>
  <r>
    <x v="2"/>
    <x v="3"/>
    <n v="4"/>
    <n v="5"/>
    <n v="90000"/>
    <n v="5"/>
  </r>
  <r>
    <x v="0"/>
    <x v="2"/>
    <n v="2"/>
    <n v="2"/>
    <n v="7123.1666749770275"/>
    <n v="2"/>
  </r>
  <r>
    <x v="0"/>
    <x v="0"/>
    <n v="3"/>
    <n v="5"/>
    <n v="10000"/>
    <n v="5"/>
  </r>
  <r>
    <x v="14"/>
    <x v="0"/>
    <n v="4"/>
    <n v="14"/>
    <n v="45709.169889951241"/>
    <n v="14"/>
  </r>
  <r>
    <x v="0"/>
    <x v="7"/>
    <n v="5"/>
    <n v="5"/>
    <n v="3561.5833374885137"/>
    <n v="5"/>
  </r>
  <r>
    <x v="12"/>
    <x v="0"/>
    <n v="2"/>
    <n v="15"/>
    <n v="38111.983169748237"/>
    <n v="15"/>
  </r>
  <r>
    <x v="2"/>
    <x v="0"/>
    <n v="3"/>
    <n v="4"/>
    <n v="60000"/>
    <n v="4"/>
  </r>
  <r>
    <x v="0"/>
    <x v="2"/>
    <n v="3"/>
    <n v="2"/>
    <n v="40000"/>
    <n v="2"/>
  </r>
  <r>
    <x v="0"/>
    <x v="0"/>
    <n v="3"/>
    <n v="6"/>
    <n v="15190.15293438851"/>
    <n v="6"/>
  </r>
  <r>
    <x v="78"/>
    <x v="3"/>
    <n v="3"/>
    <n v="20"/>
    <n v="114335.9495092447"/>
    <n v="20"/>
  </r>
  <r>
    <x v="14"/>
    <x v="3"/>
    <n v="4"/>
    <n v="10"/>
    <n v="36252.100257547536"/>
    <n v="10"/>
  </r>
  <r>
    <x v="14"/>
    <x v="5"/>
    <n v="3"/>
    <n v="5"/>
    <n v="47285.348162018527"/>
    <n v="5"/>
  </r>
  <r>
    <x v="8"/>
    <x v="8"/>
    <n v="3"/>
    <n v="20"/>
    <n v="88927.960729412545"/>
    <n v="20"/>
  </r>
  <r>
    <x v="73"/>
    <x v="5"/>
    <n v="5"/>
    <n v="5"/>
    <n v="6000"/>
    <n v="5"/>
  </r>
  <r>
    <x v="2"/>
    <x v="0"/>
    <n v="5"/>
    <n v="20"/>
    <n v="35000"/>
    <n v="20"/>
  </r>
  <r>
    <x v="14"/>
    <x v="0"/>
    <n v="4"/>
    <n v="10"/>
    <n v="55166.239522354947"/>
    <n v="10"/>
  </r>
  <r>
    <x v="3"/>
    <x v="5"/>
    <n v="4"/>
    <n v="10"/>
    <n v="1783.166904422254"/>
    <n v="10"/>
  </r>
  <r>
    <x v="79"/>
    <x v="3"/>
    <n v="4"/>
    <n v="13"/>
    <n v="13500"/>
    <n v="13"/>
  </r>
  <r>
    <x v="14"/>
    <x v="5"/>
    <n v="3"/>
    <n v="5"/>
    <n v="59106.685202523156"/>
    <n v="5"/>
  </r>
  <r>
    <x v="0"/>
    <x v="3"/>
    <n v="4"/>
    <n v="5"/>
    <n v="12608.005014709339"/>
    <n v="5"/>
  </r>
  <r>
    <x v="11"/>
    <x v="5"/>
    <n v="5"/>
    <n v="15"/>
    <n v="44654.095718350931"/>
    <n v="15"/>
  </r>
  <r>
    <x v="2"/>
    <x v="0"/>
    <n v="3"/>
    <n v="20"/>
    <n v="69000"/>
    <n v="20"/>
  </r>
  <r>
    <x v="0"/>
    <x v="3"/>
    <n v="4"/>
    <n v="6"/>
    <n v="6000"/>
    <n v="6"/>
  </r>
  <r>
    <x v="0"/>
    <x v="3"/>
    <n v="2"/>
    <n v="25"/>
    <n v="8903.9583437212841"/>
    <n v="25"/>
  </r>
  <r>
    <x v="26"/>
    <x v="3"/>
    <n v="5"/>
    <n v="17"/>
    <n v="30000"/>
    <n v="17"/>
  </r>
  <r>
    <x v="0"/>
    <x v="0"/>
    <n v="4"/>
    <n v="2"/>
    <n v="8600"/>
    <n v="2"/>
  </r>
  <r>
    <x v="14"/>
    <x v="0"/>
    <n v="4"/>
    <n v="4"/>
    <n v="81600"/>
    <n v="4"/>
  </r>
  <r>
    <x v="80"/>
    <x v="0"/>
    <n v="5"/>
    <n v="3"/>
    <n v="15404.364569961488"/>
    <n v="3"/>
  </r>
  <r>
    <x v="17"/>
    <x v="0"/>
    <n v="4"/>
    <n v="20"/>
    <n v="63918.498996971248"/>
    <n v="20"/>
  </r>
  <r>
    <x v="2"/>
    <x v="1"/>
    <n v="3"/>
    <n v="20"/>
    <n v="75000"/>
    <n v="20"/>
  </r>
  <r>
    <x v="2"/>
    <x v="0"/>
    <n v="4"/>
    <n v="14"/>
    <n v="59000"/>
    <n v="14"/>
  </r>
  <r>
    <x v="17"/>
    <x v="3"/>
    <n v="2"/>
    <n v="5"/>
    <n v="50000"/>
    <n v="5"/>
  </r>
  <r>
    <x v="14"/>
    <x v="1"/>
    <n v="4"/>
    <n v="15"/>
    <n v="126094.26176538273"/>
    <n v="15"/>
  </r>
  <r>
    <x v="24"/>
    <x v="3"/>
    <n v="2"/>
    <n v="7"/>
    <n v="26691.183012544854"/>
    <n v="7"/>
  </r>
  <r>
    <x v="0"/>
    <x v="0"/>
    <n v="4"/>
    <n v="0"/>
    <n v="8903.9583437212841"/>
    <n v="0.8"/>
  </r>
  <r>
    <x v="3"/>
    <x v="3"/>
    <n v="3"/>
    <n v="18"/>
    <n v="8725"/>
    <n v="18"/>
  </r>
  <r>
    <x v="14"/>
    <x v="0"/>
    <n v="4"/>
    <n v="4"/>
    <n v="50437.70470615309"/>
    <n v="4"/>
  </r>
  <r>
    <x v="14"/>
    <x v="5"/>
    <n v="5"/>
    <n v="15"/>
    <n v="67775.665698893223"/>
    <n v="15"/>
  </r>
  <r>
    <x v="17"/>
    <x v="0"/>
    <n v="4"/>
    <n v="6"/>
    <n v="52118.160720607324"/>
    <n v="6"/>
  </r>
  <r>
    <x v="0"/>
    <x v="0"/>
    <n v="2"/>
    <n v="6"/>
    <n v="3561.5833374885137"/>
    <n v="6"/>
  </r>
  <r>
    <x v="0"/>
    <x v="3"/>
    <n v="4"/>
    <n v="21"/>
    <n v="8013.5625093491553"/>
    <n v="21"/>
  </r>
  <r>
    <x v="15"/>
    <x v="3"/>
    <n v="4"/>
    <n v="5"/>
    <n v="28000"/>
    <n v="5"/>
  </r>
  <r>
    <x v="14"/>
    <x v="0"/>
    <n v="3"/>
    <n v="2"/>
    <n v="50064.150455673145"/>
    <n v="2"/>
  </r>
  <r>
    <x v="17"/>
    <x v="0"/>
    <n v="4"/>
    <n v="9"/>
    <n v="50437.70470615309"/>
    <n v="9"/>
  </r>
  <r>
    <x v="2"/>
    <x v="0"/>
    <n v="3"/>
    <n v="1"/>
    <n v="27840"/>
    <n v="1"/>
  </r>
  <r>
    <x v="0"/>
    <x v="5"/>
    <n v="3"/>
    <n v="1"/>
    <n v="6232.7708406048987"/>
    <n v="1.5"/>
  </r>
  <r>
    <x v="30"/>
    <x v="2"/>
    <n v="3"/>
    <n v="25"/>
    <n v="50000"/>
    <n v="25"/>
  </r>
  <r>
    <x v="66"/>
    <x v="1"/>
    <n v="3"/>
    <n v="10"/>
    <n v="48000"/>
    <n v="10"/>
  </r>
  <r>
    <x v="81"/>
    <x v="3"/>
    <n v="4"/>
    <n v="21"/>
    <n v="24000"/>
    <n v="21"/>
  </r>
  <r>
    <x v="2"/>
    <x v="0"/>
    <n v="4"/>
    <n v="12"/>
    <n v="75000"/>
    <n v="12"/>
  </r>
  <r>
    <x v="34"/>
    <x v="0"/>
    <n v="4"/>
    <n v="2"/>
    <n v="58799.349940520107"/>
    <n v="2"/>
  </r>
  <r>
    <x v="3"/>
    <x v="8"/>
    <n v="5"/>
    <n v="8"/>
    <n v="21228.177433598263"/>
    <n v="8"/>
  </r>
  <r>
    <x v="2"/>
    <x v="3"/>
    <n v="3"/>
    <n v="10"/>
    <n v="60000"/>
    <n v="10"/>
  </r>
  <r>
    <x v="15"/>
    <x v="0"/>
    <n v="5"/>
    <n v="10"/>
    <n v="18018.883790212141"/>
    <n v="10"/>
  </r>
  <r>
    <x v="0"/>
    <x v="7"/>
    <n v="4"/>
    <n v="7"/>
    <n v="7200"/>
    <n v="7"/>
  </r>
  <r>
    <x v="2"/>
    <x v="0"/>
    <n v="2"/>
    <n v="2"/>
    <n v="56000"/>
    <n v="2"/>
  </r>
  <r>
    <x v="0"/>
    <x v="0"/>
    <n v="4"/>
    <n v="7"/>
    <n v="9616.275011218986"/>
    <n v="7.9"/>
  </r>
  <r>
    <x v="82"/>
    <x v="3"/>
    <n v="4"/>
    <n v="9"/>
    <n v="51497.005988023957"/>
    <n v="9"/>
  </r>
  <r>
    <x v="18"/>
    <x v="3"/>
    <n v="5"/>
    <n v="25"/>
    <n v="104172.75399731184"/>
    <n v="25"/>
  </r>
  <r>
    <x v="2"/>
    <x v="3"/>
    <n v="4"/>
    <n v="2"/>
    <n v="88000"/>
    <n v="2"/>
  </r>
  <r>
    <x v="2"/>
    <x v="0"/>
    <n v="4"/>
    <n v="6"/>
    <n v="80000"/>
    <n v="6"/>
  </r>
  <r>
    <x v="14"/>
    <x v="5"/>
    <n v="4"/>
    <n v="20"/>
    <n v="19000"/>
    <n v="20"/>
  </r>
  <r>
    <x v="63"/>
    <x v="8"/>
    <n v="4"/>
    <n v="3"/>
    <n v="19055.991584874118"/>
    <n v="3"/>
  </r>
  <r>
    <x v="0"/>
    <x v="8"/>
    <n v="5"/>
    <n v="15"/>
    <n v="8547.8000099724322"/>
    <n v="15"/>
  </r>
  <r>
    <x v="0"/>
    <x v="8"/>
    <n v="5"/>
    <n v="13"/>
    <n v="19588.708356186824"/>
    <n v="13"/>
  </r>
  <r>
    <x v="2"/>
    <x v="0"/>
    <n v="4"/>
    <n v="1"/>
    <n v="61000"/>
    <n v="1.5"/>
  </r>
  <r>
    <x v="14"/>
    <x v="5"/>
    <n v="5"/>
    <n v="10"/>
    <n v="53590.061250287661"/>
    <n v="10"/>
  </r>
  <r>
    <x v="14"/>
    <x v="5"/>
    <n v="5"/>
    <n v="10"/>
    <n v="53590.061250287661"/>
    <n v="10"/>
  </r>
  <r>
    <x v="0"/>
    <x v="3"/>
    <n v="4"/>
    <n v="1"/>
    <n v="4451.9791718606421"/>
    <n v="1"/>
  </r>
  <r>
    <x v="27"/>
    <x v="3"/>
    <n v="2"/>
    <n v="12"/>
    <n v="25407.988779832154"/>
    <n v="12"/>
  </r>
  <r>
    <x v="22"/>
    <x v="5"/>
    <n v="5"/>
    <n v="14"/>
    <n v="23000"/>
    <n v="14"/>
  </r>
  <r>
    <x v="0"/>
    <x v="3"/>
    <n v="2"/>
    <n v="13"/>
    <n v="16027.125018698311"/>
    <n v="13"/>
  </r>
  <r>
    <x v="2"/>
    <x v="2"/>
    <n v="2"/>
    <n v="6"/>
    <n v="60000"/>
    <n v="6"/>
  </r>
  <r>
    <x v="0"/>
    <x v="0"/>
    <n v="4"/>
    <n v="5"/>
    <n v="4800"/>
    <n v="5"/>
  </r>
  <r>
    <x v="62"/>
    <x v="3"/>
    <n v="4"/>
    <n v="25"/>
    <n v="106815.148267971"/>
    <n v="25"/>
  </r>
  <r>
    <x v="0"/>
    <x v="8"/>
    <n v="3"/>
    <n v="3"/>
    <n v="8903.9583437212841"/>
    <n v="3"/>
  </r>
  <r>
    <x v="2"/>
    <x v="3"/>
    <n v="4"/>
    <n v="12"/>
    <n v="60000"/>
    <n v="12"/>
  </r>
  <r>
    <x v="0"/>
    <x v="3"/>
    <n v="4"/>
    <n v="4"/>
    <n v="46300.583387350678"/>
    <n v="4"/>
  </r>
  <r>
    <x v="0"/>
    <x v="3"/>
    <n v="3"/>
    <n v="3"/>
    <n v="13355.937515581925"/>
    <n v="3"/>
  </r>
  <r>
    <x v="2"/>
    <x v="6"/>
    <n v="4"/>
    <n v="10"/>
    <n v="74000"/>
    <n v="10"/>
  </r>
  <r>
    <x v="2"/>
    <x v="0"/>
    <n v="3"/>
    <n v="13"/>
    <n v="95856"/>
    <n v="13"/>
  </r>
  <r>
    <x v="2"/>
    <x v="5"/>
    <n v="3"/>
    <n v="15"/>
    <n v="40000"/>
    <n v="15"/>
  </r>
  <r>
    <x v="83"/>
    <x v="3"/>
    <n v="3"/>
    <n v="5"/>
    <n v="4400"/>
    <n v="5"/>
  </r>
  <r>
    <x v="2"/>
    <x v="0"/>
    <n v="4"/>
    <n v="30"/>
    <n v="90000"/>
    <n v="30"/>
  </r>
  <r>
    <x v="0"/>
    <x v="3"/>
    <n v="5"/>
    <n v="2"/>
    <n v="8013.5625093491553"/>
    <n v="2"/>
  </r>
  <r>
    <x v="0"/>
    <x v="3"/>
    <n v="4"/>
    <n v="8"/>
    <n v="17807.916687442568"/>
    <n v="8.5"/>
  </r>
  <r>
    <x v="0"/>
    <x v="7"/>
    <n v="4"/>
    <n v="6"/>
    <n v="12465.541681209797"/>
    <n v="6"/>
  </r>
  <r>
    <x v="30"/>
    <x v="0"/>
    <n v="2"/>
    <n v="6"/>
    <n v="80000"/>
    <n v="6"/>
  </r>
  <r>
    <x v="2"/>
    <x v="3"/>
    <n v="4"/>
    <n v="11"/>
    <n v="100000"/>
    <n v="11"/>
  </r>
  <r>
    <x v="66"/>
    <x v="5"/>
    <n v="3"/>
    <n v="25"/>
    <n v="49200"/>
    <n v="25"/>
  </r>
  <r>
    <x v="0"/>
    <x v="3"/>
    <n v="4"/>
    <n v="1"/>
    <n v="9000"/>
    <n v="1"/>
  </r>
  <r>
    <x v="0"/>
    <x v="0"/>
    <n v="4"/>
    <n v="6"/>
    <n v="5342.3750062327708"/>
    <n v="6"/>
  </r>
  <r>
    <x v="3"/>
    <x v="3"/>
    <n v="4"/>
    <n v="15"/>
    <n v="40000"/>
    <n v="15"/>
  </r>
  <r>
    <x v="14"/>
    <x v="0"/>
    <n v="4"/>
    <n v="2"/>
    <n v="40980.635073749385"/>
    <n v="2"/>
  </r>
  <r>
    <x v="14"/>
    <x v="5"/>
    <n v="3"/>
    <n v="8"/>
    <n v="45709.169889951241"/>
    <n v="8"/>
  </r>
  <r>
    <x v="0"/>
    <x v="3"/>
    <n v="4"/>
    <n v="1"/>
    <n v="7123.1666749770275"/>
    <n v="1"/>
  </r>
  <r>
    <x v="47"/>
    <x v="1"/>
    <n v="4"/>
    <n v="12"/>
    <n v="100000"/>
    <n v="12"/>
  </r>
  <r>
    <x v="18"/>
    <x v="0"/>
    <n v="4"/>
    <n v="15"/>
    <n v="78764.765217479682"/>
    <n v="15"/>
  </r>
  <r>
    <x v="16"/>
    <x v="0"/>
    <n v="3"/>
    <n v="10"/>
    <n v="152986.44846039536"/>
    <n v="10"/>
  </r>
  <r>
    <x v="8"/>
    <x v="0"/>
    <n v="5"/>
    <n v="12"/>
    <n v="44463.980364706273"/>
    <n v="12"/>
  </r>
  <r>
    <x v="18"/>
    <x v="8"/>
    <n v="2"/>
    <n v="8"/>
    <n v="38111.983169748237"/>
    <n v="8"/>
  </r>
  <r>
    <x v="14"/>
    <x v="3"/>
    <n v="4"/>
    <n v="20"/>
    <n v="118213.37040504631"/>
    <n v="20"/>
  </r>
  <r>
    <x v="14"/>
    <x v="5"/>
    <n v="3"/>
    <n v="10"/>
    <n v="39404.456801682099"/>
    <n v="10"/>
  </r>
  <r>
    <x v="5"/>
    <x v="8"/>
    <n v="2"/>
    <n v="3"/>
    <n v="90198.36016840415"/>
    <n v="3"/>
  </r>
  <r>
    <x v="14"/>
    <x v="6"/>
    <n v="4"/>
    <n v="14"/>
    <n v="47285.348162018527"/>
    <n v="14"/>
  </r>
  <r>
    <x v="2"/>
    <x v="5"/>
    <n v="4"/>
    <n v="1"/>
    <n v="56000"/>
    <n v="1"/>
  </r>
  <r>
    <x v="56"/>
    <x v="0"/>
    <n v="2"/>
    <n v="2"/>
    <n v="5082.6943786459069"/>
    <n v="2"/>
  </r>
  <r>
    <x v="14"/>
    <x v="5"/>
    <n v="5"/>
    <n v="10"/>
    <n v="53590.061250287661"/>
    <n v="10"/>
  </r>
  <r>
    <x v="62"/>
    <x v="4"/>
    <n v="5"/>
    <n v="17"/>
    <n v="76906.906752939132"/>
    <n v="17"/>
  </r>
  <r>
    <x v="2"/>
    <x v="0"/>
    <n v="4"/>
    <n v="5"/>
    <n v="85000"/>
    <n v="5"/>
  </r>
  <r>
    <x v="49"/>
    <x v="8"/>
    <n v="3"/>
    <n v="10"/>
    <n v="72000"/>
    <n v="10"/>
  </r>
  <r>
    <x v="2"/>
    <x v="0"/>
    <n v="2"/>
    <n v="7"/>
    <n v="55000"/>
    <n v="7"/>
  </r>
  <r>
    <x v="14"/>
    <x v="1"/>
    <n v="4"/>
    <n v="25"/>
    <n v="67775.665698893223"/>
    <n v="25"/>
  </r>
  <r>
    <x v="14"/>
    <x v="0"/>
    <n v="4"/>
    <n v="1"/>
    <n v="40586.590505732565"/>
    <n v="1"/>
  </r>
  <r>
    <x v="2"/>
    <x v="0"/>
    <n v="4"/>
    <n v="25"/>
    <n v="50846"/>
    <n v="25"/>
  </r>
  <r>
    <x v="2"/>
    <x v="5"/>
    <n v="5"/>
    <n v="16"/>
    <n v="63000"/>
    <n v="16"/>
  </r>
  <r>
    <x v="16"/>
    <x v="5"/>
    <n v="4"/>
    <n v="5"/>
    <n v="81592.772512210868"/>
    <n v="5"/>
  </r>
  <r>
    <x v="24"/>
    <x v="0"/>
    <n v="2"/>
    <n v="15"/>
    <n v="50700"/>
    <n v="15"/>
  </r>
  <r>
    <x v="14"/>
    <x v="0"/>
    <n v="4"/>
    <n v="1"/>
    <n v="31523.565441345683"/>
    <n v="1"/>
  </r>
  <r>
    <x v="2"/>
    <x v="0"/>
    <n v="2"/>
    <n v="6"/>
    <n v="70000"/>
    <n v="6"/>
  </r>
  <r>
    <x v="17"/>
    <x v="3"/>
    <n v="3"/>
    <n v="15"/>
    <n v="63918.498996971248"/>
    <n v="15"/>
  </r>
  <r>
    <x v="84"/>
    <x v="0"/>
    <n v="5"/>
    <n v="2"/>
    <n v="7261.724659606657"/>
    <n v="2"/>
  </r>
  <r>
    <x v="74"/>
    <x v="2"/>
    <n v="4"/>
    <n v="2"/>
    <n v="11404.820437438224"/>
    <n v="2"/>
  </r>
  <r>
    <x v="30"/>
    <x v="8"/>
    <n v="2"/>
    <n v="5"/>
    <n v="120000"/>
    <n v="5"/>
  </r>
  <r>
    <x v="16"/>
    <x v="0"/>
    <n v="4"/>
    <n v="5"/>
    <n v="91791.869076237213"/>
    <n v="5"/>
  </r>
  <r>
    <x v="16"/>
    <x v="0"/>
    <n v="3"/>
    <n v="7"/>
    <n v="112190.06220428993"/>
    <n v="7"/>
  </r>
  <r>
    <x v="2"/>
    <x v="3"/>
    <n v="3"/>
    <n v="18"/>
    <n v="40000"/>
    <n v="18"/>
  </r>
  <r>
    <x v="2"/>
    <x v="5"/>
    <n v="4"/>
    <n v="12"/>
    <n v="107000"/>
    <n v="12"/>
  </r>
  <r>
    <x v="2"/>
    <x v="3"/>
    <n v="4"/>
    <n v="10"/>
    <n v="82000"/>
    <n v="10"/>
  </r>
  <r>
    <x v="16"/>
    <x v="8"/>
    <n v="4"/>
    <n v="15"/>
    <n v="101990.96564026357"/>
    <n v="15"/>
  </r>
  <r>
    <x v="16"/>
    <x v="3"/>
    <n v="3"/>
    <n v="4"/>
    <n v="43000"/>
    <n v="4"/>
  </r>
  <r>
    <x v="2"/>
    <x v="1"/>
    <n v="4"/>
    <n v="20"/>
    <n v="69000"/>
    <n v="20"/>
  </r>
  <r>
    <x v="0"/>
    <x v="3"/>
    <n v="3"/>
    <n v="3"/>
    <n v="30000"/>
    <n v="3"/>
  </r>
  <r>
    <x v="16"/>
    <x v="0"/>
    <n v="2"/>
    <n v="2"/>
    <n v="48955.663507326513"/>
    <n v="2"/>
  </r>
  <r>
    <x v="2"/>
    <x v="3"/>
    <n v="4"/>
    <n v="8"/>
    <n v="70000"/>
    <n v="8"/>
  </r>
  <r>
    <x v="2"/>
    <x v="0"/>
    <n v="4"/>
    <n v="7"/>
    <n v="45000"/>
    <n v="7"/>
  </r>
  <r>
    <x v="74"/>
    <x v="4"/>
    <n v="5"/>
    <n v="12"/>
    <n v="35000"/>
    <n v="12"/>
  </r>
  <r>
    <x v="0"/>
    <x v="3"/>
    <n v="3"/>
    <n v="29"/>
    <n v="8903.9583437212841"/>
    <n v="29"/>
  </r>
  <r>
    <x v="74"/>
    <x v="3"/>
    <n v="3"/>
    <n v="20"/>
    <n v="28353.650809742252"/>
    <n v="20"/>
  </r>
  <r>
    <x v="0"/>
    <x v="0"/>
    <n v="4"/>
    <n v="10"/>
    <n v="11800"/>
    <n v="10"/>
  </r>
  <r>
    <x v="0"/>
    <x v="3"/>
    <n v="5"/>
    <n v="6"/>
    <n v="6410.8500074793246"/>
    <n v="6"/>
  </r>
  <r>
    <x v="2"/>
    <x v="0"/>
    <n v="4"/>
    <n v="3"/>
    <n v="50000"/>
    <n v="3"/>
  </r>
  <r>
    <x v="55"/>
    <x v="3"/>
    <n v="5"/>
    <n v="10"/>
    <n v="85000"/>
    <n v="10"/>
  </r>
  <r>
    <x v="0"/>
    <x v="3"/>
    <n v="3"/>
    <n v="10"/>
    <n v="17807.916687442568"/>
    <n v="10"/>
  </r>
  <r>
    <x v="0"/>
    <x v="1"/>
    <n v="5"/>
    <n v="8"/>
    <n v="16027.125018698311"/>
    <n v="8"/>
  </r>
  <r>
    <x v="2"/>
    <x v="4"/>
    <n v="5"/>
    <n v="27"/>
    <n v="192000"/>
    <n v="27"/>
  </r>
  <r>
    <x v="2"/>
    <x v="0"/>
    <n v="5"/>
    <n v="6"/>
    <n v="54000"/>
    <n v="6"/>
  </r>
  <r>
    <x v="0"/>
    <x v="3"/>
    <n v="4"/>
    <n v="12"/>
    <n v="18000"/>
    <n v="12"/>
  </r>
  <r>
    <x v="0"/>
    <x v="7"/>
    <n v="3"/>
    <n v="5"/>
    <n v="5342.3750062327708"/>
    <n v="5"/>
  </r>
  <r>
    <x v="0"/>
    <x v="3"/>
    <n v="5"/>
    <n v="3"/>
    <n v="7123.1666749770275"/>
    <n v="3"/>
  </r>
  <r>
    <x v="85"/>
    <x v="3"/>
    <n v="4"/>
    <n v="10"/>
    <n v="15000"/>
    <n v="10"/>
  </r>
  <r>
    <x v="0"/>
    <x v="0"/>
    <n v="4"/>
    <n v="12"/>
    <n v="14000"/>
    <n v="12"/>
  </r>
  <r>
    <x v="0"/>
    <x v="0"/>
    <n v="5"/>
    <n v="4"/>
    <n v="8000"/>
    <n v="4"/>
  </r>
  <r>
    <x v="33"/>
    <x v="6"/>
    <n v="3"/>
    <n v="7"/>
    <n v="12500"/>
    <n v="7"/>
  </r>
  <r>
    <x v="2"/>
    <x v="5"/>
    <n v="4"/>
    <n v="12"/>
    <n v="140000"/>
    <n v="12"/>
  </r>
  <r>
    <x v="3"/>
    <x v="8"/>
    <n v="4"/>
    <n v="1"/>
    <n v="12000"/>
    <n v="1"/>
  </r>
  <r>
    <x v="12"/>
    <x v="0"/>
    <n v="3"/>
    <n v="15"/>
    <n v="38111.983169748237"/>
    <n v="15"/>
  </r>
  <r>
    <x v="0"/>
    <x v="3"/>
    <n v="3"/>
    <n v="2"/>
    <n v="10684.750012465542"/>
    <n v="2"/>
  </r>
  <r>
    <x v="0"/>
    <x v="0"/>
    <n v="4"/>
    <n v="1"/>
    <n v="6232.7708406048987"/>
    <n v="1.5"/>
  </r>
  <r>
    <x v="3"/>
    <x v="0"/>
    <n v="5"/>
    <n v="8"/>
    <n v="45000"/>
    <n v="8"/>
  </r>
  <r>
    <x v="2"/>
    <x v="3"/>
    <n v="2"/>
    <n v="6"/>
    <n v="80000"/>
    <n v="6"/>
  </r>
  <r>
    <x v="0"/>
    <x v="0"/>
    <n v="4"/>
    <n v="7"/>
    <n v="26711.875031163851"/>
    <n v="7"/>
  </r>
  <r>
    <x v="86"/>
    <x v="0"/>
    <n v="4"/>
    <n v="17"/>
    <n v="100000"/>
    <n v="17"/>
  </r>
  <r>
    <x v="16"/>
    <x v="3"/>
    <n v="4"/>
    <n v="10"/>
    <n v="69353.856635379227"/>
    <n v="10"/>
  </r>
  <r>
    <x v="16"/>
    <x v="1"/>
    <n v="4"/>
    <n v="30"/>
    <n v="49975.573163729154"/>
    <n v="30"/>
  </r>
  <r>
    <x v="0"/>
    <x v="3"/>
    <n v="3"/>
    <n v="5"/>
    <n v="10239.552095279476"/>
    <n v="5"/>
  </r>
  <r>
    <x v="0"/>
    <x v="2"/>
    <n v="4"/>
    <n v="2"/>
    <n v="8903.9583437212841"/>
    <n v="2"/>
  </r>
  <r>
    <x v="77"/>
    <x v="0"/>
    <n v="3"/>
    <n v="10"/>
    <n v="36000"/>
    <n v="10"/>
  </r>
  <r>
    <x v="0"/>
    <x v="7"/>
    <n v="2"/>
    <n v="4"/>
    <n v="3739.6625043629392"/>
    <n v="4.5"/>
  </r>
  <r>
    <x v="18"/>
    <x v="0"/>
    <n v="4"/>
    <n v="8"/>
    <n v="61614.372791092981"/>
    <n v="8"/>
  </r>
  <r>
    <x v="0"/>
    <x v="7"/>
    <n v="3"/>
    <n v="3"/>
    <n v="3561.5833374885137"/>
    <n v="3"/>
  </r>
  <r>
    <x v="0"/>
    <x v="0"/>
    <n v="5"/>
    <n v="6"/>
    <n v="6410.8500074793246"/>
    <n v="6"/>
  </r>
  <r>
    <x v="18"/>
    <x v="0"/>
    <n v="2"/>
    <n v="5"/>
    <n v="36206.384011260823"/>
    <n v="5"/>
  </r>
  <r>
    <x v="0"/>
    <x v="3"/>
    <n v="3"/>
    <n v="20"/>
    <n v="13500"/>
    <n v="20"/>
  </r>
  <r>
    <x v="55"/>
    <x v="5"/>
    <n v="4"/>
    <n v="2"/>
    <n v="3000"/>
    <n v="2"/>
  </r>
  <r>
    <x v="0"/>
    <x v="3"/>
    <n v="4"/>
    <n v="9"/>
    <n v="21369.500024931083"/>
    <n v="9"/>
  </r>
  <r>
    <x v="0"/>
    <x v="3"/>
    <n v="3"/>
    <n v="28"/>
    <n v="10684.750012465542"/>
    <n v="28"/>
  </r>
  <r>
    <x v="5"/>
    <x v="3"/>
    <n v="2"/>
    <n v="25"/>
    <n v="176585.52201983347"/>
    <n v="25"/>
  </r>
  <r>
    <x v="19"/>
    <x v="3"/>
    <n v="5"/>
    <n v="7"/>
    <n v="54627.175876639136"/>
    <n v="7"/>
  </r>
  <r>
    <x v="63"/>
    <x v="1"/>
    <n v="4"/>
    <n v="10"/>
    <n v="30489.586535798586"/>
    <n v="10"/>
  </r>
  <r>
    <x v="0"/>
    <x v="3"/>
    <n v="2"/>
    <n v="0"/>
    <n v="5591.6858398569666"/>
    <n v="0.1"/>
  </r>
  <r>
    <x v="11"/>
    <x v="8"/>
    <n v="4"/>
    <n v="10"/>
    <n v="82000"/>
    <n v="10"/>
  </r>
  <r>
    <x v="0"/>
    <x v="7"/>
    <n v="2"/>
    <n v="0"/>
    <n v="10000"/>
    <n v="0.5"/>
  </r>
  <r>
    <x v="0"/>
    <x v="0"/>
    <n v="5"/>
    <n v="0"/>
    <n v="9000"/>
    <n v="0.6"/>
  </r>
  <r>
    <x v="0"/>
    <x v="0"/>
    <n v="4"/>
    <n v="1"/>
    <n v="9000"/>
    <n v="1"/>
  </r>
  <r>
    <x v="0"/>
    <x v="3"/>
    <n v="5"/>
    <n v="7"/>
    <n v="11753.225013712095"/>
    <n v="7"/>
  </r>
  <r>
    <x v="0"/>
    <x v="7"/>
    <n v="5"/>
    <n v="2"/>
    <n v="3632.815004238284"/>
    <n v="2"/>
  </r>
  <r>
    <x v="18"/>
    <x v="0"/>
    <n v="5"/>
    <n v="16"/>
    <n v="95279.957924370581"/>
    <n v="16"/>
  </r>
  <r>
    <x v="14"/>
    <x v="8"/>
    <n v="3"/>
    <n v="4"/>
    <n v="70928.022243027779"/>
    <n v="4"/>
  </r>
  <r>
    <x v="48"/>
    <x v="2"/>
    <n v="4"/>
    <n v="12"/>
    <n v="52086.37699865592"/>
    <n v="12"/>
  </r>
  <r>
    <x v="0"/>
    <x v="3"/>
    <n v="5"/>
    <n v="4"/>
    <n v="4897.177089046706"/>
    <n v="4"/>
  </r>
  <r>
    <x v="49"/>
    <x v="5"/>
    <n v="5"/>
    <n v="15"/>
    <n v="63807.047488395103"/>
    <n v="15"/>
  </r>
  <r>
    <x v="22"/>
    <x v="3"/>
    <n v="4"/>
    <n v="5"/>
    <n v="24000"/>
    <n v="5"/>
  </r>
  <r>
    <x v="78"/>
    <x v="3"/>
    <n v="5"/>
    <n v="20"/>
    <n v="60000"/>
    <n v="20"/>
  </r>
  <r>
    <x v="0"/>
    <x v="0"/>
    <n v="5"/>
    <n v="3"/>
    <n v="5342.3750062327708"/>
    <n v="3"/>
  </r>
  <r>
    <x v="0"/>
    <x v="3"/>
    <n v="3"/>
    <n v="5"/>
    <n v="8903.9583437212841"/>
    <n v="5"/>
  </r>
  <r>
    <x v="14"/>
    <x v="0"/>
    <n v="4"/>
    <n v="2"/>
    <n v="40980.635073749385"/>
    <n v="2"/>
  </r>
  <r>
    <x v="0"/>
    <x v="3"/>
    <n v="2"/>
    <n v="7"/>
    <n v="10684.750012465542"/>
    <n v="7"/>
  </r>
  <r>
    <x v="0"/>
    <x v="8"/>
    <n v="3"/>
    <n v="21"/>
    <n v="21369.500024931083"/>
    <n v="21"/>
  </r>
  <r>
    <x v="87"/>
    <x v="3"/>
    <n v="4"/>
    <n v="12"/>
    <n v="18000"/>
    <n v="12"/>
  </r>
  <r>
    <x v="35"/>
    <x v="3"/>
    <n v="3"/>
    <n v="4"/>
    <n v="41000"/>
    <n v="4"/>
  </r>
  <r>
    <x v="0"/>
    <x v="0"/>
    <n v="3"/>
    <n v="4"/>
    <n v="28492.66669990811"/>
    <n v="4"/>
  </r>
  <r>
    <x v="2"/>
    <x v="0"/>
    <n v="4"/>
    <n v="4"/>
    <n v="49500"/>
    <n v="4.5"/>
  </r>
  <r>
    <x v="0"/>
    <x v="7"/>
    <n v="3"/>
    <n v="6"/>
    <n v="6600"/>
    <n v="6.4"/>
  </r>
  <r>
    <x v="14"/>
    <x v="8"/>
    <n v="4"/>
    <n v="15"/>
    <n v="110332.47904470989"/>
    <n v="15"/>
  </r>
  <r>
    <x v="14"/>
    <x v="0"/>
    <n v="5"/>
    <n v="6"/>
    <n v="47285.348162018527"/>
    <n v="6"/>
  </r>
  <r>
    <x v="3"/>
    <x v="3"/>
    <n v="4"/>
    <n v="5"/>
    <n v="5300"/>
    <n v="5"/>
  </r>
  <r>
    <x v="18"/>
    <x v="0"/>
    <n v="4"/>
    <n v="15"/>
    <n v="43828.780645210471"/>
    <n v="15"/>
  </r>
  <r>
    <x v="2"/>
    <x v="0"/>
    <n v="2"/>
    <n v="14"/>
    <n v="80000"/>
    <n v="14"/>
  </r>
  <r>
    <x v="9"/>
    <x v="0"/>
    <n v="3"/>
    <n v="3"/>
    <n v="11518.711713336908"/>
    <n v="3"/>
  </r>
  <r>
    <x v="16"/>
    <x v="0"/>
    <n v="2"/>
    <n v="5"/>
    <n v="152986.44846039536"/>
    <n v="5.5"/>
  </r>
  <r>
    <x v="2"/>
    <x v="3"/>
    <n v="4"/>
    <n v="2"/>
    <n v="125000"/>
    <n v="2"/>
  </r>
  <r>
    <x v="16"/>
    <x v="8"/>
    <n v="2"/>
    <n v="30"/>
    <n v="101990.96564026357"/>
    <n v="30"/>
  </r>
  <r>
    <x v="2"/>
    <x v="4"/>
    <n v="2"/>
    <n v="15"/>
    <n v="105000"/>
    <n v="15"/>
  </r>
  <r>
    <x v="88"/>
    <x v="3"/>
    <n v="4"/>
    <n v="20"/>
    <n v="50815.977559664309"/>
    <n v="20"/>
  </r>
  <r>
    <x v="2"/>
    <x v="0"/>
    <n v="4"/>
    <n v="7"/>
    <n v="75000"/>
    <n v="7"/>
  </r>
  <r>
    <x v="0"/>
    <x v="0"/>
    <n v="5"/>
    <n v="8"/>
    <n v="4451.9791718606421"/>
    <n v="8"/>
  </r>
  <r>
    <x v="2"/>
    <x v="0"/>
    <n v="2"/>
    <n v="10"/>
    <n v="110000"/>
    <n v="10"/>
  </r>
  <r>
    <x v="14"/>
    <x v="2"/>
    <n v="4"/>
    <n v="1"/>
    <n v="42556.81334581667"/>
    <n v="1"/>
  </r>
  <r>
    <x v="0"/>
    <x v="2"/>
    <n v="2"/>
    <n v="7"/>
    <n v="8013.5625093491553"/>
    <n v="7"/>
  </r>
  <r>
    <x v="2"/>
    <x v="3"/>
    <n v="4"/>
    <n v="25"/>
    <n v="125000"/>
    <n v="25"/>
  </r>
  <r>
    <x v="2"/>
    <x v="0"/>
    <n v="5"/>
    <n v="12"/>
    <n v="60000"/>
    <n v="12"/>
  </r>
  <r>
    <x v="0"/>
    <x v="0"/>
    <n v="2"/>
    <n v="5"/>
    <n v="39355.495879248076"/>
    <n v="5.6"/>
  </r>
  <r>
    <x v="5"/>
    <x v="1"/>
    <n v="4"/>
    <n v="12"/>
    <n v="57167.974754622352"/>
    <n v="12"/>
  </r>
  <r>
    <x v="52"/>
    <x v="0"/>
    <n v="4"/>
    <n v="8"/>
    <n v="50694.322109187968"/>
    <n v="8"/>
  </r>
  <r>
    <x v="2"/>
    <x v="3"/>
    <n v="4"/>
    <n v="30"/>
    <n v="57500"/>
    <n v="30"/>
  </r>
  <r>
    <x v="18"/>
    <x v="1"/>
    <n v="4"/>
    <n v="15"/>
    <n v="78764.765217479682"/>
    <n v="15"/>
  </r>
  <r>
    <x v="2"/>
    <x v="3"/>
    <n v="4"/>
    <n v="10"/>
    <n v="80000"/>
    <n v="10"/>
  </r>
  <r>
    <x v="14"/>
    <x v="3"/>
    <n v="3"/>
    <n v="15"/>
    <n v="70928.022243027779"/>
    <n v="15"/>
  </r>
  <r>
    <x v="2"/>
    <x v="1"/>
    <n v="4"/>
    <n v="3"/>
    <n v="33000"/>
    <n v="3"/>
  </r>
  <r>
    <x v="2"/>
    <x v="0"/>
    <n v="4"/>
    <n v="1"/>
    <n v="100000"/>
    <n v="1"/>
  </r>
  <r>
    <x v="2"/>
    <x v="3"/>
    <n v="3"/>
    <n v="20"/>
    <n v="60000"/>
    <n v="20"/>
  </r>
  <r>
    <x v="2"/>
    <x v="0"/>
    <n v="3"/>
    <n v="7"/>
    <n v="95000"/>
    <n v="7"/>
  </r>
  <r>
    <x v="2"/>
    <x v="0"/>
    <n v="2"/>
    <n v="33"/>
    <n v="24000"/>
    <n v="33"/>
  </r>
  <r>
    <x v="2"/>
    <x v="2"/>
    <n v="4"/>
    <n v="0"/>
    <n v="50000"/>
    <n v="0.5"/>
  </r>
  <r>
    <x v="2"/>
    <x v="1"/>
    <n v="4"/>
    <n v="22"/>
    <n v="103000"/>
    <n v="22"/>
  </r>
  <r>
    <x v="2"/>
    <x v="6"/>
    <n v="5"/>
    <n v="8"/>
    <n v="36000"/>
    <n v="8"/>
  </r>
  <r>
    <x v="2"/>
    <x v="0"/>
    <n v="4"/>
    <n v="17"/>
    <n v="85000"/>
    <n v="17"/>
  </r>
  <r>
    <x v="36"/>
    <x v="4"/>
    <n v="3"/>
    <n v="20"/>
    <n v="100000"/>
    <n v="20"/>
  </r>
  <r>
    <x v="17"/>
    <x v="0"/>
    <n v="4"/>
    <n v="12"/>
    <n v="83000"/>
    <n v="12"/>
  </r>
  <r>
    <x v="2"/>
    <x v="2"/>
    <n v="3"/>
    <n v="25"/>
    <n v="85000"/>
    <n v="25"/>
  </r>
  <r>
    <x v="2"/>
    <x v="3"/>
    <n v="3"/>
    <n v="5"/>
    <n v="120000"/>
    <n v="5"/>
  </r>
  <r>
    <x v="2"/>
    <x v="2"/>
    <n v="3"/>
    <n v="22"/>
    <n v="69960"/>
    <n v="22"/>
  </r>
  <r>
    <x v="2"/>
    <x v="3"/>
    <n v="4"/>
    <n v="14"/>
    <n v="97000"/>
    <n v="14"/>
  </r>
  <r>
    <x v="14"/>
    <x v="0"/>
    <n v="4"/>
    <n v="7"/>
    <n v="94570.696324037053"/>
    <n v="7"/>
  </r>
  <r>
    <x v="11"/>
    <x v="3"/>
    <n v="5"/>
    <n v="6"/>
    <n v="39000"/>
    <n v="6"/>
  </r>
  <r>
    <x v="0"/>
    <x v="3"/>
    <n v="2"/>
    <n v="15"/>
    <n v="4451.9791718606421"/>
    <n v="15"/>
  </r>
  <r>
    <x v="2"/>
    <x v="6"/>
    <n v="5"/>
    <n v="25"/>
    <n v="62000"/>
    <n v="25"/>
  </r>
  <r>
    <x v="2"/>
    <x v="2"/>
    <n v="4"/>
    <n v="15"/>
    <n v="44000"/>
    <n v="15"/>
  </r>
  <r>
    <x v="2"/>
    <x v="3"/>
    <n v="3"/>
    <n v="30"/>
    <n v="150000"/>
    <n v="30"/>
  </r>
  <r>
    <x v="89"/>
    <x v="1"/>
    <n v="4"/>
    <n v="15"/>
    <n v="228671.89901848941"/>
    <n v="15"/>
  </r>
  <r>
    <x v="2"/>
    <x v="0"/>
    <n v="5"/>
    <n v="6"/>
    <n v="73500"/>
    <n v="6"/>
  </r>
  <r>
    <x v="2"/>
    <x v="0"/>
    <n v="4"/>
    <n v="7"/>
    <n v="77500"/>
    <n v="7"/>
  </r>
  <r>
    <x v="2"/>
    <x v="0"/>
    <n v="5"/>
    <n v="10"/>
    <n v="60800"/>
    <n v="10"/>
  </r>
  <r>
    <x v="2"/>
    <x v="3"/>
    <n v="4"/>
    <n v="10"/>
    <n v="136000"/>
    <n v="10"/>
  </r>
  <r>
    <x v="0"/>
    <x v="6"/>
    <n v="4"/>
    <n v="6"/>
    <n v="20000"/>
    <n v="6"/>
  </r>
  <r>
    <x v="2"/>
    <x v="2"/>
    <n v="4"/>
    <n v="14"/>
    <n v="95000"/>
    <n v="14"/>
  </r>
  <r>
    <x v="2"/>
    <x v="3"/>
    <n v="2"/>
    <n v="25"/>
    <n v="130000"/>
    <n v="25"/>
  </r>
  <r>
    <x v="2"/>
    <x v="0"/>
    <n v="3"/>
    <n v="10"/>
    <n v="65000"/>
    <n v="10"/>
  </r>
  <r>
    <x v="2"/>
    <x v="8"/>
    <n v="3"/>
    <n v="8"/>
    <n v="80000"/>
    <n v="8"/>
  </r>
  <r>
    <x v="2"/>
    <x v="7"/>
    <n v="3"/>
    <n v="30"/>
    <n v="37000"/>
    <n v="30"/>
  </r>
  <r>
    <x v="2"/>
    <x v="3"/>
    <n v="2"/>
    <n v="8"/>
    <n v="40000"/>
    <n v="8"/>
  </r>
  <r>
    <x v="2"/>
    <x v="0"/>
    <n v="4"/>
    <n v="10"/>
    <n v="49000"/>
    <n v="10"/>
  </r>
  <r>
    <x v="2"/>
    <x v="0"/>
    <n v="5"/>
    <n v="14"/>
    <n v="65000"/>
    <n v="14"/>
  </r>
  <r>
    <x v="2"/>
    <x v="0"/>
    <n v="5"/>
    <n v="1"/>
    <n v="55000"/>
    <n v="1"/>
  </r>
  <r>
    <x v="2"/>
    <x v="3"/>
    <n v="4"/>
    <n v="1"/>
    <n v="40000"/>
    <n v="1"/>
  </r>
  <r>
    <x v="2"/>
    <x v="0"/>
    <n v="4"/>
    <n v="15"/>
    <n v="60000"/>
    <n v="15"/>
  </r>
  <r>
    <x v="8"/>
    <x v="0"/>
    <n v="3"/>
    <n v="4"/>
    <n v="45734.379803697877"/>
    <n v="4"/>
  </r>
  <r>
    <x v="2"/>
    <x v="0"/>
    <n v="3"/>
    <n v="30"/>
    <n v="150000"/>
    <n v="30"/>
  </r>
  <r>
    <x v="2"/>
    <x v="3"/>
    <n v="4"/>
    <n v="21"/>
    <n v="88000"/>
    <n v="21"/>
  </r>
  <r>
    <x v="2"/>
    <x v="0"/>
    <n v="4"/>
    <n v="13"/>
    <n v="64500"/>
    <n v="13"/>
  </r>
  <r>
    <x v="22"/>
    <x v="2"/>
    <n v="4"/>
    <n v="20"/>
    <n v="57600"/>
    <n v="20"/>
  </r>
  <r>
    <x v="2"/>
    <x v="5"/>
    <n v="4"/>
    <n v="15"/>
    <n v="50000"/>
    <n v="15"/>
  </r>
  <r>
    <x v="2"/>
    <x v="3"/>
    <n v="3"/>
    <n v="10"/>
    <n v="120000"/>
    <n v="10"/>
  </r>
  <r>
    <x v="2"/>
    <x v="3"/>
    <n v="5"/>
    <n v="29"/>
    <n v="107000"/>
    <n v="29"/>
  </r>
  <r>
    <x v="2"/>
    <x v="0"/>
    <n v="3"/>
    <n v="6"/>
    <n v="40000"/>
    <n v="6"/>
  </r>
  <r>
    <x v="2"/>
    <x v="3"/>
    <n v="2"/>
    <n v="12"/>
    <n v="81000"/>
    <n v="12"/>
  </r>
  <r>
    <x v="2"/>
    <x v="6"/>
    <n v="4"/>
    <n v="20"/>
    <n v="45000"/>
    <n v="20"/>
  </r>
  <r>
    <x v="2"/>
    <x v="6"/>
    <n v="4"/>
    <n v="5"/>
    <n v="49000"/>
    <n v="5"/>
  </r>
  <r>
    <x v="0"/>
    <x v="4"/>
    <n v="2"/>
    <n v="1"/>
    <n v="13355.937515581925"/>
    <n v="1"/>
  </r>
  <r>
    <x v="2"/>
    <x v="3"/>
    <n v="2"/>
    <n v="20"/>
    <n v="72000"/>
    <n v="20"/>
  </r>
  <r>
    <x v="2"/>
    <x v="0"/>
    <n v="4"/>
    <n v="7"/>
    <n v="50000"/>
    <n v="7"/>
  </r>
  <r>
    <x v="2"/>
    <x v="0"/>
    <n v="4"/>
    <n v="2"/>
    <n v="57678"/>
    <n v="2"/>
  </r>
  <r>
    <x v="2"/>
    <x v="0"/>
    <n v="4"/>
    <n v="16"/>
    <n v="80442"/>
    <n v="16"/>
  </r>
  <r>
    <x v="2"/>
    <x v="3"/>
    <n v="2"/>
    <n v="9"/>
    <n v="75000"/>
    <n v="9"/>
  </r>
  <r>
    <x v="2"/>
    <x v="0"/>
    <n v="4"/>
    <n v="12"/>
    <n v="61000"/>
    <n v="12"/>
  </r>
  <r>
    <x v="2"/>
    <x v="2"/>
    <n v="4"/>
    <n v="10"/>
    <n v="77000"/>
    <n v="10"/>
  </r>
  <r>
    <x v="2"/>
    <x v="1"/>
    <n v="3"/>
    <n v="9"/>
    <n v="92000"/>
    <n v="9"/>
  </r>
  <r>
    <x v="2"/>
    <x v="0"/>
    <n v="5"/>
    <n v="10"/>
    <n v="72000"/>
    <n v="10"/>
  </r>
  <r>
    <x v="0"/>
    <x v="8"/>
    <n v="4"/>
    <n v="3"/>
    <n v="14000"/>
    <n v="3"/>
  </r>
  <r>
    <x v="2"/>
    <x v="3"/>
    <n v="3"/>
    <n v="10"/>
    <n v="111000"/>
    <n v="10"/>
  </r>
  <r>
    <x v="2"/>
    <x v="0"/>
    <n v="4"/>
    <n v="20"/>
    <n v="80000"/>
    <n v="20"/>
  </r>
  <r>
    <x v="0"/>
    <x v="0"/>
    <n v="4"/>
    <n v="5"/>
    <n v="57875.729234188344"/>
    <n v="5.5"/>
  </r>
  <r>
    <x v="0"/>
    <x v="5"/>
    <n v="3"/>
    <n v="8"/>
    <n v="25000"/>
    <n v="8"/>
  </r>
  <r>
    <x v="2"/>
    <x v="1"/>
    <n v="2"/>
    <n v="2"/>
    <n v="24000"/>
    <n v="2"/>
  </r>
  <r>
    <x v="2"/>
    <x v="3"/>
    <n v="3"/>
    <n v="25"/>
    <n v="61000"/>
    <n v="25"/>
  </r>
  <r>
    <x v="16"/>
    <x v="0"/>
    <n v="3"/>
    <n v="11"/>
    <n v="56095.031102144967"/>
    <n v="11"/>
  </r>
  <r>
    <x v="16"/>
    <x v="5"/>
    <n v="3"/>
    <n v="5"/>
    <n v="71393.675948184507"/>
    <n v="5"/>
  </r>
  <r>
    <x v="2"/>
    <x v="3"/>
    <n v="4"/>
    <n v="18"/>
    <n v="96230"/>
    <n v="18"/>
  </r>
  <r>
    <x v="2"/>
    <x v="0"/>
    <n v="3"/>
    <n v="1"/>
    <n v="75000"/>
    <n v="1.5"/>
  </r>
  <r>
    <x v="2"/>
    <x v="0"/>
    <n v="4"/>
    <n v="5"/>
    <n v="102000"/>
    <n v="5"/>
  </r>
  <r>
    <x v="74"/>
    <x v="3"/>
    <n v="4"/>
    <n v="3"/>
    <n v="19008.034062397041"/>
    <n v="3"/>
  </r>
  <r>
    <x v="0"/>
    <x v="0"/>
    <n v="4"/>
    <n v="5"/>
    <n v="4356"/>
    <n v="5"/>
  </r>
  <r>
    <x v="0"/>
    <x v="5"/>
    <n v="4"/>
    <n v="4"/>
    <n v="5342.3750062327708"/>
    <n v="4"/>
  </r>
  <r>
    <x v="2"/>
    <x v="3"/>
    <n v="3"/>
    <n v="20"/>
    <n v="67000"/>
    <n v="20"/>
  </r>
  <r>
    <x v="0"/>
    <x v="0"/>
    <n v="4"/>
    <n v="7"/>
    <n v="8547.8000099724322"/>
    <n v="7"/>
  </r>
  <r>
    <x v="0"/>
    <x v="0"/>
    <n v="4"/>
    <n v="4"/>
    <n v="16027.125018698311"/>
    <n v="4"/>
  </r>
  <r>
    <x v="0"/>
    <x v="8"/>
    <n v="3"/>
    <n v="36"/>
    <n v="10684.750012465542"/>
    <n v="36"/>
  </r>
  <r>
    <x v="21"/>
    <x v="5"/>
    <n v="4"/>
    <n v="8"/>
    <n v="30000"/>
    <n v="8"/>
  </r>
  <r>
    <x v="0"/>
    <x v="3"/>
    <n v="3"/>
    <n v="0"/>
    <n v="8903.9583437212841"/>
    <n v="0"/>
  </r>
  <r>
    <x v="0"/>
    <x v="3"/>
    <n v="1"/>
    <n v="10"/>
    <n v="20000"/>
    <n v="10"/>
  </r>
  <r>
    <x v="16"/>
    <x v="0"/>
    <n v="4"/>
    <n v="10"/>
    <n v="87712.230450626681"/>
    <n v="10"/>
  </r>
  <r>
    <x v="0"/>
    <x v="3"/>
    <n v="5"/>
    <n v="6"/>
    <n v="17807.916687442568"/>
    <n v="6"/>
  </r>
  <r>
    <x v="52"/>
    <x v="0"/>
    <n v="3"/>
    <n v="2"/>
    <n v="41000"/>
    <n v="2"/>
  </r>
  <r>
    <x v="2"/>
    <x v="3"/>
    <n v="3"/>
    <n v="4"/>
    <n v="60000"/>
    <n v="4"/>
  </r>
  <r>
    <x v="11"/>
    <x v="0"/>
    <n v="5"/>
    <n v="2"/>
    <n v="32187.34988380854"/>
    <n v="2"/>
  </r>
  <r>
    <x v="49"/>
    <x v="2"/>
    <n v="4"/>
    <n v="5"/>
    <n v="39879.404680246938"/>
    <n v="5"/>
  </r>
  <r>
    <x v="0"/>
    <x v="0"/>
    <n v="3"/>
    <n v="2"/>
    <n v="5698.5333399816218"/>
    <n v="2"/>
  </r>
  <r>
    <x v="0"/>
    <x v="3"/>
    <n v="4"/>
    <n v="6"/>
    <n v="7123.1666749770275"/>
    <n v="6"/>
  </r>
  <r>
    <x v="0"/>
    <x v="3"/>
    <n v="3"/>
    <n v="15"/>
    <n v="4451.9791718606421"/>
    <n v="15"/>
  </r>
  <r>
    <x v="0"/>
    <x v="0"/>
    <n v="3"/>
    <n v="6"/>
    <n v="6410.8500074793246"/>
    <n v="6"/>
  </r>
  <r>
    <x v="0"/>
    <x v="3"/>
    <n v="5"/>
    <n v="12"/>
    <n v="20479.104190558952"/>
    <n v="12"/>
  </r>
  <r>
    <x v="0"/>
    <x v="0"/>
    <n v="2"/>
    <n v="5"/>
    <n v="11040.908346214392"/>
    <n v="5"/>
  </r>
  <r>
    <x v="0"/>
    <x v="6"/>
    <n v="3"/>
    <n v="7"/>
    <n v="17807.916687442568"/>
    <n v="7"/>
  </r>
  <r>
    <x v="0"/>
    <x v="0"/>
    <n v="4"/>
    <n v="11"/>
    <n v="3561.5833374885137"/>
    <n v="11"/>
  </r>
  <r>
    <x v="14"/>
    <x v="0"/>
    <n v="3"/>
    <n v="5"/>
    <n v="26795.030625143831"/>
    <n v="5"/>
  </r>
  <r>
    <x v="85"/>
    <x v="3"/>
    <n v="2"/>
    <n v="10"/>
    <n v="20400"/>
    <n v="10"/>
  </r>
  <r>
    <x v="14"/>
    <x v="5"/>
    <n v="4"/>
    <n v="35"/>
    <n v="39404.456801682099"/>
    <n v="35"/>
  </r>
  <r>
    <x v="89"/>
    <x v="0"/>
    <n v="4"/>
    <n v="7"/>
    <n v="149907.13380100971"/>
    <n v="7"/>
  </r>
  <r>
    <x v="0"/>
    <x v="0"/>
    <n v="4"/>
    <n v="1"/>
    <n v="4095.8208381117906"/>
    <n v="1.6"/>
  </r>
  <r>
    <x v="16"/>
    <x v="5"/>
    <n v="4"/>
    <n v="7"/>
    <n v="127488.70705032947"/>
    <n v="7"/>
  </r>
  <r>
    <x v="14"/>
    <x v="3"/>
    <n v="5"/>
    <n v="20"/>
    <n v="58318.59606648951"/>
    <n v="20"/>
  </r>
  <r>
    <x v="11"/>
    <x v="1"/>
    <n v="4"/>
    <n v="2"/>
    <n v="9509.8988293070688"/>
    <n v="2"/>
  </r>
  <r>
    <x v="0"/>
    <x v="0"/>
    <n v="4"/>
    <n v="3"/>
    <n v="12821.700014958649"/>
    <n v="3"/>
  </r>
  <r>
    <x v="0"/>
    <x v="0"/>
    <n v="5"/>
    <n v="6"/>
    <n v="4000"/>
    <n v="6"/>
  </r>
  <r>
    <x v="2"/>
    <x v="0"/>
    <n v="5"/>
    <n v="2"/>
    <n v="42000"/>
    <n v="2"/>
  </r>
  <r>
    <x v="0"/>
    <x v="3"/>
    <n v="5"/>
    <n v="19"/>
    <n v="3200"/>
    <n v="19"/>
  </r>
  <r>
    <x v="29"/>
    <x v="0"/>
    <n v="3"/>
    <n v="10"/>
    <n v="60000"/>
    <n v="10"/>
  </r>
  <r>
    <x v="2"/>
    <x v="0"/>
    <n v="4"/>
    <n v="9"/>
    <n v="85000"/>
    <n v="9"/>
  </r>
  <r>
    <x v="2"/>
    <x v="3"/>
    <n v="4"/>
    <n v="15"/>
    <n v="109000"/>
    <n v="15"/>
  </r>
  <r>
    <x v="63"/>
    <x v="0"/>
    <n v="5"/>
    <n v="14"/>
    <n v="76223.966339496474"/>
    <n v="14"/>
  </r>
  <r>
    <x v="2"/>
    <x v="2"/>
    <n v="3"/>
    <n v="13"/>
    <n v="77000"/>
    <n v="13"/>
  </r>
  <r>
    <x v="0"/>
    <x v="0"/>
    <n v="5"/>
    <n v="4"/>
    <n v="25000"/>
    <n v="4"/>
  </r>
  <r>
    <x v="2"/>
    <x v="3"/>
    <n v="3"/>
    <n v="12"/>
    <n v="64000"/>
    <n v="12"/>
  </r>
  <r>
    <x v="14"/>
    <x v="2"/>
    <n v="3"/>
    <n v="10"/>
    <n v="231119.74856804207"/>
    <n v="10"/>
  </r>
  <r>
    <x v="2"/>
    <x v="0"/>
    <n v="5"/>
    <n v="10"/>
    <n v="76000"/>
    <n v="10"/>
  </r>
  <r>
    <x v="14"/>
    <x v="0"/>
    <n v="3"/>
    <n v="8"/>
    <n v="15761.782720672842"/>
    <n v="8"/>
  </r>
  <r>
    <x v="16"/>
    <x v="2"/>
    <n v="3"/>
    <n v="17"/>
    <n v="168285.09330643489"/>
    <n v="17"/>
  </r>
  <r>
    <x v="77"/>
    <x v="0"/>
    <n v="4"/>
    <n v="13"/>
    <n v="50000"/>
    <n v="13"/>
  </r>
  <r>
    <x v="28"/>
    <x v="1"/>
    <n v="4"/>
    <n v="8"/>
    <n v="7200"/>
    <n v="8"/>
  </r>
  <r>
    <x v="5"/>
    <x v="8"/>
    <n v="5"/>
    <n v="7"/>
    <n v="53356.776437647524"/>
    <n v="7"/>
  </r>
  <r>
    <x v="2"/>
    <x v="6"/>
    <n v="3"/>
    <n v="10"/>
    <n v="45000"/>
    <n v="10"/>
  </r>
  <r>
    <x v="0"/>
    <x v="3"/>
    <n v="5"/>
    <n v="4"/>
    <n v="5000"/>
    <n v="4"/>
  </r>
  <r>
    <x v="16"/>
    <x v="0"/>
    <n v="5"/>
    <n v="20"/>
    <n v="75473.31457379504"/>
    <n v="20"/>
  </r>
  <r>
    <x v="38"/>
    <x v="3"/>
    <n v="3"/>
    <n v="5"/>
    <n v="15000"/>
    <n v="5"/>
  </r>
  <r>
    <x v="5"/>
    <x v="1"/>
    <n v="5"/>
    <n v="8"/>
    <n v="42558.381206218859"/>
    <n v="8"/>
  </r>
  <r>
    <x v="2"/>
    <x v="0"/>
    <n v="4"/>
    <n v="5"/>
    <n v="61000"/>
    <n v="5"/>
  </r>
  <r>
    <x v="2"/>
    <x v="0"/>
    <n v="4"/>
    <n v="2"/>
    <n v="66000"/>
    <n v="2"/>
  </r>
  <r>
    <x v="0"/>
    <x v="7"/>
    <n v="5"/>
    <n v="8"/>
    <n v="4950.6008391090336"/>
    <n v="8"/>
  </r>
  <r>
    <x v="2"/>
    <x v="3"/>
    <n v="3"/>
    <n v="14"/>
    <n v="55000"/>
    <n v="14"/>
  </r>
  <r>
    <x v="2"/>
    <x v="7"/>
    <n v="4"/>
    <n v="10"/>
    <n v="32000"/>
    <n v="10"/>
  </r>
  <r>
    <x v="0"/>
    <x v="0"/>
    <n v="5"/>
    <n v="6"/>
    <n v="18000"/>
    <n v="6"/>
  </r>
  <r>
    <x v="0"/>
    <x v="0"/>
    <n v="4"/>
    <n v="21"/>
    <n v="11575.14584683767"/>
    <n v="21"/>
  </r>
  <r>
    <x v="63"/>
    <x v="5"/>
    <n v="5"/>
    <n v="15"/>
    <n v="63519.971949580387"/>
    <n v="15"/>
  </r>
  <r>
    <x v="0"/>
    <x v="6"/>
    <n v="5"/>
    <n v="5"/>
    <n v="71231.666749770273"/>
    <n v="5"/>
  </r>
  <r>
    <x v="24"/>
    <x v="0"/>
    <n v="4"/>
    <n v="1"/>
    <n v="10000"/>
    <n v="1"/>
  </r>
  <r>
    <x v="2"/>
    <x v="0"/>
    <n v="4"/>
    <n v="3"/>
    <n v="74300"/>
    <n v="3"/>
  </r>
  <r>
    <x v="0"/>
    <x v="8"/>
    <n v="4"/>
    <n v="10"/>
    <n v="26711.875031163851"/>
    <n v="10"/>
  </r>
  <r>
    <x v="0"/>
    <x v="3"/>
    <n v="4"/>
    <n v="4"/>
    <n v="9545.0433444692171"/>
    <n v="4"/>
  </r>
  <r>
    <x v="2"/>
    <x v="0"/>
    <n v="4"/>
    <n v="15"/>
    <n v="95000"/>
    <n v="15"/>
  </r>
  <r>
    <x v="2"/>
    <x v="5"/>
    <n v="4"/>
    <n v="15"/>
    <n v="64300"/>
    <n v="15"/>
  </r>
  <r>
    <x v="2"/>
    <x v="8"/>
    <n v="5"/>
    <n v="20"/>
    <n v="250000"/>
    <n v="20"/>
  </r>
  <r>
    <x v="2"/>
    <x v="3"/>
    <n v="3"/>
    <n v="10"/>
    <n v="89000"/>
    <n v="10"/>
  </r>
  <r>
    <x v="2"/>
    <x v="0"/>
    <n v="5"/>
    <n v="1"/>
    <n v="75000"/>
    <n v="1.5"/>
  </r>
  <r>
    <x v="2"/>
    <x v="0"/>
    <n v="5"/>
    <n v="5"/>
    <n v="45000"/>
    <n v="5"/>
  </r>
  <r>
    <x v="2"/>
    <x v="4"/>
    <n v="5"/>
    <n v="22"/>
    <n v="127500"/>
    <n v="22"/>
  </r>
  <r>
    <x v="2"/>
    <x v="4"/>
    <n v="3"/>
    <n v="18"/>
    <n v="170000"/>
    <n v="18"/>
  </r>
  <r>
    <x v="90"/>
    <x v="0"/>
    <n v="5"/>
    <n v="2"/>
    <n v="9600"/>
    <n v="2"/>
  </r>
  <r>
    <x v="2"/>
    <x v="0"/>
    <n v="5"/>
    <n v="27"/>
    <n v="62000"/>
    <n v="27"/>
  </r>
  <r>
    <x v="2"/>
    <x v="3"/>
    <n v="4"/>
    <n v="3"/>
    <n v="22000"/>
    <n v="3"/>
  </r>
  <r>
    <x v="2"/>
    <x v="0"/>
    <n v="4"/>
    <n v="8"/>
    <n v="45000"/>
    <n v="8"/>
  </r>
  <r>
    <x v="2"/>
    <x v="0"/>
    <n v="4"/>
    <n v="6"/>
    <n v="145000"/>
    <n v="6"/>
  </r>
  <r>
    <x v="2"/>
    <x v="0"/>
    <n v="5"/>
    <n v="14"/>
    <n v="89000"/>
    <n v="14"/>
  </r>
  <r>
    <x v="2"/>
    <x v="5"/>
    <n v="4"/>
    <n v="11"/>
    <n v="38000"/>
    <n v="11"/>
  </r>
  <r>
    <x v="17"/>
    <x v="0"/>
    <n v="4"/>
    <n v="3"/>
    <n v="49168.076151516347"/>
    <n v="3"/>
  </r>
  <r>
    <x v="0"/>
    <x v="0"/>
    <n v="4"/>
    <n v="8"/>
    <n v="8903.9583437212841"/>
    <n v="8"/>
  </r>
  <r>
    <x v="91"/>
    <x v="3"/>
    <n v="3"/>
    <n v="8"/>
    <n v="10000"/>
    <n v="8"/>
  </r>
  <r>
    <x v="2"/>
    <x v="3"/>
    <n v="2"/>
    <n v="30"/>
    <n v="105000"/>
    <n v="30"/>
  </r>
  <r>
    <x v="92"/>
    <x v="0"/>
    <n v="3"/>
    <n v="0"/>
    <n v="12000"/>
    <n v="0"/>
  </r>
  <r>
    <x v="0"/>
    <x v="5"/>
    <n v="5"/>
    <n v="3"/>
    <n v="3561.5833374885137"/>
    <n v="3"/>
  </r>
  <r>
    <x v="16"/>
    <x v="0"/>
    <n v="2"/>
    <n v="5"/>
    <n v="86692.320794224041"/>
    <n v="5"/>
  </r>
  <r>
    <x v="0"/>
    <x v="4"/>
    <n v="4"/>
    <n v="18"/>
    <n v="8000"/>
    <n v="18"/>
  </r>
  <r>
    <x v="0"/>
    <x v="0"/>
    <n v="3"/>
    <n v="6"/>
    <n v="6767.0083412281756"/>
    <n v="6"/>
  </r>
  <r>
    <x v="14"/>
    <x v="8"/>
    <n v="4"/>
    <n v="14"/>
    <n v="48073.437298052166"/>
    <n v="14"/>
  </r>
  <r>
    <x v="18"/>
    <x v="3"/>
    <n v="3"/>
    <n v="15"/>
    <n v="76223.966339496474"/>
    <n v="15"/>
  </r>
  <r>
    <x v="22"/>
    <x v="3"/>
    <n v="3"/>
    <n v="15"/>
    <n v="85333.333333333328"/>
    <n v="15"/>
  </r>
  <r>
    <x v="14"/>
    <x v="3"/>
    <n v="5"/>
    <n v="8"/>
    <n v="76223.981237173866"/>
    <n v="8"/>
  </r>
  <r>
    <x v="3"/>
    <x v="3"/>
    <n v="4"/>
    <n v="5"/>
    <n v="30000"/>
    <n v="5"/>
  </r>
  <r>
    <x v="0"/>
    <x v="0"/>
    <n v="5"/>
    <n v="4"/>
    <n v="34000"/>
    <n v="4"/>
  </r>
  <r>
    <x v="0"/>
    <x v="3"/>
    <n v="4"/>
    <n v="5"/>
    <n v="3205.4250037396623"/>
    <n v="5"/>
  </r>
  <r>
    <x v="5"/>
    <x v="3"/>
    <n v="3"/>
    <n v="5"/>
    <n v="45000"/>
    <n v="5"/>
  </r>
  <r>
    <x v="93"/>
    <x v="3"/>
    <n v="5"/>
    <n v="8"/>
    <n v="24864"/>
    <n v="8"/>
  </r>
  <r>
    <x v="14"/>
    <x v="0"/>
    <n v="4"/>
    <n v="7"/>
    <n v="47285.348162018527"/>
    <n v="7"/>
  </r>
  <r>
    <x v="0"/>
    <x v="0"/>
    <n v="5"/>
    <n v="10"/>
    <n v="17807.916687442568"/>
    <n v="10"/>
  </r>
  <r>
    <x v="14"/>
    <x v="0"/>
    <n v="4"/>
    <n v="3"/>
    <n v="55166.239522354947"/>
    <n v="3"/>
  </r>
  <r>
    <x v="18"/>
    <x v="3"/>
    <n v="2"/>
    <n v="5"/>
    <n v="69871.969144538423"/>
    <n v="5"/>
  </r>
  <r>
    <x v="2"/>
    <x v="0"/>
    <n v="4"/>
    <n v="17"/>
    <n v="70970"/>
    <n v="17"/>
  </r>
  <r>
    <x v="18"/>
    <x v="2"/>
    <n v="4"/>
    <n v="7"/>
    <n v="76223.966339496474"/>
    <n v="7"/>
  </r>
  <r>
    <x v="47"/>
    <x v="1"/>
    <n v="5"/>
    <n v="5"/>
    <n v="110000"/>
    <n v="5"/>
  </r>
  <r>
    <x v="94"/>
    <x v="0"/>
    <n v="5"/>
    <n v="15"/>
    <n v="14400"/>
    <n v="15"/>
  </r>
  <r>
    <x v="2"/>
    <x v="8"/>
    <n v="5"/>
    <n v="8"/>
    <n v="125000"/>
    <n v="8"/>
  </r>
  <r>
    <x v="17"/>
    <x v="0"/>
    <n v="4"/>
    <n v="10"/>
    <n v="72768.752704244194"/>
    <n v="10"/>
  </r>
  <r>
    <x v="2"/>
    <x v="3"/>
    <n v="4"/>
    <n v="15"/>
    <n v="59000"/>
    <n v="15"/>
  </r>
  <r>
    <x v="2"/>
    <x v="0"/>
    <n v="4"/>
    <n v="5"/>
    <n v="71500"/>
    <n v="5"/>
  </r>
  <r>
    <x v="14"/>
    <x v="7"/>
    <n v="4"/>
    <n v="2"/>
    <n v="39404.456801682099"/>
    <n v="2"/>
  </r>
  <r>
    <x v="5"/>
    <x v="6"/>
    <n v="2"/>
    <n v="5"/>
    <n v="88927.960729412545"/>
    <n v="5"/>
  </r>
  <r>
    <x v="2"/>
    <x v="3"/>
    <n v="4"/>
    <n v="25"/>
    <n v="90000"/>
    <n v="25"/>
  </r>
  <r>
    <x v="0"/>
    <x v="3"/>
    <n v="5"/>
    <n v="30"/>
    <n v="12465.541681209797"/>
    <n v="30"/>
  </r>
  <r>
    <x v="2"/>
    <x v="0"/>
    <n v="4"/>
    <n v="8"/>
    <n v="40000"/>
    <n v="8"/>
  </r>
  <r>
    <x v="0"/>
    <x v="0"/>
    <n v="5"/>
    <n v="4"/>
    <n v="30000"/>
    <n v="4"/>
  </r>
  <r>
    <x v="2"/>
    <x v="1"/>
    <n v="4"/>
    <n v="1"/>
    <n v="46325"/>
    <n v="1"/>
  </r>
  <r>
    <x v="2"/>
    <x v="0"/>
    <n v="5"/>
    <n v="8"/>
    <n v="15000"/>
    <n v="8"/>
  </r>
  <r>
    <x v="2"/>
    <x v="0"/>
    <n v="4"/>
    <n v="15"/>
    <n v="31200"/>
    <n v="15"/>
  </r>
  <r>
    <x v="0"/>
    <x v="0"/>
    <n v="4"/>
    <n v="9"/>
    <n v="8903.9583437212841"/>
    <n v="9"/>
  </r>
  <r>
    <x v="95"/>
    <x v="0"/>
    <n v="5"/>
    <n v="8"/>
    <n v="15840"/>
    <n v="8"/>
  </r>
  <r>
    <x v="0"/>
    <x v="0"/>
    <n v="4"/>
    <n v="5"/>
    <n v="15136.729184326183"/>
    <n v="5"/>
  </r>
  <r>
    <x v="2"/>
    <x v="8"/>
    <n v="4"/>
    <n v="10"/>
    <n v="41000"/>
    <n v="10"/>
  </r>
  <r>
    <x v="26"/>
    <x v="3"/>
    <n v="4"/>
    <n v="2"/>
    <n v="11000"/>
    <n v="2"/>
  </r>
  <r>
    <x v="14"/>
    <x v="4"/>
    <n v="3"/>
    <n v="30"/>
    <n v="55166.239522354947"/>
    <n v="30"/>
  </r>
  <r>
    <x v="33"/>
    <x v="3"/>
    <n v="4"/>
    <n v="15"/>
    <n v="5689.2125418690484"/>
    <n v="15"/>
  </r>
  <r>
    <x v="26"/>
    <x v="0"/>
    <n v="4"/>
    <n v="3"/>
    <n v="17728"/>
    <n v="3"/>
  </r>
  <r>
    <x v="96"/>
    <x v="1"/>
    <n v="5"/>
    <n v="8"/>
    <n v="13745.704467353951"/>
    <n v="8"/>
  </r>
  <r>
    <x v="2"/>
    <x v="5"/>
    <n v="4"/>
    <n v="15"/>
    <n v="50000"/>
    <n v="15"/>
  </r>
  <r>
    <x v="17"/>
    <x v="0"/>
    <n v="4"/>
    <n v="7"/>
    <n v="78668.921842426149"/>
    <n v="7"/>
  </r>
  <r>
    <x v="2"/>
    <x v="7"/>
    <n v="4"/>
    <n v="10"/>
    <n v="85000"/>
    <n v="10"/>
  </r>
  <r>
    <x v="16"/>
    <x v="3"/>
    <n v="4"/>
    <n v="20"/>
    <n v="101990.96564026357"/>
    <n v="20"/>
  </r>
  <r>
    <x v="0"/>
    <x v="7"/>
    <n v="3"/>
    <n v="6"/>
    <n v="100614.72928405051"/>
    <n v="6"/>
  </r>
  <r>
    <x v="16"/>
    <x v="0"/>
    <n v="4"/>
    <n v="30"/>
    <n v="86692.320794224041"/>
    <n v="30"/>
  </r>
  <r>
    <x v="16"/>
    <x v="0"/>
    <n v="3"/>
    <n v="5"/>
    <n v="122389.15876831629"/>
    <n v="5"/>
  </r>
  <r>
    <x v="0"/>
    <x v="3"/>
    <n v="3"/>
    <n v="8"/>
    <n v="6410.8500074793246"/>
    <n v="8"/>
  </r>
  <r>
    <x v="2"/>
    <x v="0"/>
    <n v="4"/>
    <n v="3"/>
    <n v="44000"/>
    <n v="3.5"/>
  </r>
  <r>
    <x v="0"/>
    <x v="2"/>
    <n v="4"/>
    <n v="2"/>
    <n v="4451.9791718606421"/>
    <n v="2.5"/>
  </r>
  <r>
    <x v="3"/>
    <x v="0"/>
    <n v="4"/>
    <n v="6"/>
    <n v="4500"/>
    <n v="6"/>
  </r>
  <r>
    <x v="0"/>
    <x v="4"/>
    <n v="4"/>
    <n v="6"/>
    <n v="30273.458368652366"/>
    <n v="6"/>
  </r>
  <r>
    <x v="2"/>
    <x v="0"/>
    <n v="5"/>
    <n v="5"/>
    <n v="52000"/>
    <n v="5"/>
  </r>
  <r>
    <x v="5"/>
    <x v="8"/>
    <n v="3"/>
    <n v="9"/>
    <n v="75000"/>
    <n v="9"/>
  </r>
  <r>
    <x v="0"/>
    <x v="0"/>
    <n v="5"/>
    <n v="4"/>
    <n v="17807.916687442568"/>
    <n v="4"/>
  </r>
  <r>
    <x v="97"/>
    <x v="5"/>
    <n v="4"/>
    <n v="6"/>
    <n v="177600"/>
    <n v="6"/>
  </r>
  <r>
    <x v="0"/>
    <x v="0"/>
    <n v="4"/>
    <n v="5"/>
    <n v="11575.14584683767"/>
    <n v="5"/>
  </r>
  <r>
    <x v="7"/>
    <x v="3"/>
    <n v="4"/>
    <n v="10"/>
    <n v="26678.388218823762"/>
    <n v="10"/>
  </r>
  <r>
    <x v="14"/>
    <x v="8"/>
    <n v="4"/>
    <n v="12"/>
    <n v="126094.26176538273"/>
    <n v="12"/>
  </r>
  <r>
    <x v="0"/>
    <x v="0"/>
    <n v="4"/>
    <n v="2"/>
    <n v="6000"/>
    <n v="2"/>
  </r>
  <r>
    <x v="0"/>
    <x v="7"/>
    <n v="5"/>
    <n v="6"/>
    <n v="10000"/>
    <n v="6"/>
  </r>
  <r>
    <x v="2"/>
    <x v="0"/>
    <n v="5"/>
    <n v="2"/>
    <n v="50000"/>
    <n v="2"/>
  </r>
  <r>
    <x v="0"/>
    <x v="3"/>
    <n v="5"/>
    <n v="12"/>
    <n v="10000"/>
    <n v="12"/>
  </r>
  <r>
    <x v="2"/>
    <x v="0"/>
    <n v="5"/>
    <n v="12"/>
    <n v="50000"/>
    <n v="12"/>
  </r>
  <r>
    <x v="0"/>
    <x v="3"/>
    <n v="4"/>
    <n v="1"/>
    <n v="20000"/>
    <n v="1"/>
  </r>
  <r>
    <x v="14"/>
    <x v="0"/>
    <n v="5"/>
    <n v="3"/>
    <n v="31523.565441345683"/>
    <n v="3"/>
  </r>
  <r>
    <x v="18"/>
    <x v="1"/>
    <n v="4"/>
    <n v="10"/>
    <n v="63519.971949580387"/>
    <n v="10"/>
  </r>
  <r>
    <x v="9"/>
    <x v="1"/>
    <n v="5"/>
    <n v="15"/>
    <n v="35063.024516168378"/>
    <n v="15"/>
  </r>
  <r>
    <x v="2"/>
    <x v="0"/>
    <n v="4"/>
    <n v="2"/>
    <n v="55000"/>
    <n v="2"/>
  </r>
  <r>
    <x v="2"/>
    <x v="0"/>
    <n v="5"/>
    <n v="1"/>
    <n v="38000"/>
    <n v="1"/>
  </r>
  <r>
    <x v="0"/>
    <x v="0"/>
    <n v="5"/>
    <n v="1"/>
    <n v="32054.250037396621"/>
    <n v="1"/>
  </r>
  <r>
    <x v="2"/>
    <x v="0"/>
    <n v="4"/>
    <n v="20"/>
    <n v="35500"/>
    <n v="20"/>
  </r>
  <r>
    <x v="2"/>
    <x v="0"/>
    <n v="3"/>
    <n v="5"/>
    <n v="62000"/>
    <n v="5"/>
  </r>
  <r>
    <x v="14"/>
    <x v="0"/>
    <n v="5"/>
    <n v="1"/>
    <n v="33887.832849446611"/>
    <n v="1"/>
  </r>
  <r>
    <x v="2"/>
    <x v="0"/>
    <n v="3"/>
    <n v="1"/>
    <n v="60000"/>
    <n v="1"/>
  </r>
  <r>
    <x v="2"/>
    <x v="0"/>
    <n v="5"/>
    <n v="10"/>
    <n v="32884"/>
    <n v="10"/>
  </r>
  <r>
    <x v="2"/>
    <x v="0"/>
    <n v="4"/>
    <n v="2"/>
    <n v="42000"/>
    <n v="2"/>
  </r>
  <r>
    <x v="2"/>
    <x v="0"/>
    <n v="4"/>
    <n v="12"/>
    <n v="68000"/>
    <n v="12"/>
  </r>
  <r>
    <x v="2"/>
    <x v="5"/>
    <n v="3"/>
    <n v="8"/>
    <n v="85000"/>
    <n v="8"/>
  </r>
  <r>
    <x v="24"/>
    <x v="0"/>
    <n v="5"/>
    <n v="4"/>
    <n v="13000"/>
    <n v="4"/>
  </r>
  <r>
    <x v="0"/>
    <x v="0"/>
    <n v="4"/>
    <n v="5"/>
    <n v="15000"/>
    <n v="5"/>
  </r>
  <r>
    <x v="0"/>
    <x v="4"/>
    <n v="2"/>
    <n v="8"/>
    <n v="50000"/>
    <n v="8"/>
  </r>
  <r>
    <x v="0"/>
    <x v="7"/>
    <n v="4"/>
    <n v="1"/>
    <n v="7000"/>
    <n v="1"/>
  </r>
  <r>
    <x v="2"/>
    <x v="3"/>
    <n v="4"/>
    <n v="12"/>
    <n v="140000"/>
    <n v="12"/>
  </r>
  <r>
    <x v="0"/>
    <x v="0"/>
    <n v="2"/>
    <n v="2"/>
    <n v="7123.1666749770275"/>
    <n v="2.5"/>
  </r>
  <r>
    <x v="14"/>
    <x v="0"/>
    <n v="4"/>
    <n v="9"/>
    <n v="58318.59606648951"/>
    <n v="9"/>
  </r>
  <r>
    <x v="0"/>
    <x v="3"/>
    <n v="2"/>
    <n v="2"/>
    <n v="12109.383347460946"/>
    <n v="2"/>
  </r>
  <r>
    <x v="2"/>
    <x v="0"/>
    <n v="4"/>
    <n v="1"/>
    <n v="55000"/>
    <n v="1"/>
  </r>
  <r>
    <x v="56"/>
    <x v="3"/>
    <n v="3"/>
    <n v="16"/>
    <n v="60000"/>
    <n v="16"/>
  </r>
  <r>
    <x v="0"/>
    <x v="3"/>
    <n v="4"/>
    <n v="5"/>
    <n v="5698.5333399816218"/>
    <n v="5"/>
  </r>
  <r>
    <x v="98"/>
    <x v="2"/>
    <n v="4"/>
    <n v="7"/>
    <n v="9376.2513877177607"/>
    <n v="7"/>
  </r>
  <r>
    <x v="14"/>
    <x v="0"/>
    <n v="4"/>
    <n v="5"/>
    <n v="94570.696324037053"/>
    <n v="5"/>
  </r>
  <r>
    <x v="99"/>
    <x v="8"/>
    <n v="4"/>
    <n v="5"/>
    <n v="36000"/>
    <n v="5"/>
  </r>
  <r>
    <x v="0"/>
    <x v="3"/>
    <n v="5"/>
    <n v="4"/>
    <n v="65889.291743537498"/>
    <n v="4"/>
  </r>
  <r>
    <x v="62"/>
    <x v="0"/>
    <n v="2"/>
    <n v="7"/>
    <n v="106000"/>
    <n v="7"/>
  </r>
  <r>
    <x v="62"/>
    <x v="1"/>
    <n v="4"/>
    <n v="18"/>
    <n v="82888.5550559455"/>
    <n v="18"/>
  </r>
  <r>
    <x v="49"/>
    <x v="0"/>
    <n v="3"/>
    <n v="10"/>
    <n v="59819.107020370408"/>
    <n v="10"/>
  </r>
  <r>
    <x v="0"/>
    <x v="3"/>
    <n v="5"/>
    <n v="9"/>
    <n v="6545"/>
    <n v="9"/>
  </r>
  <r>
    <x v="0"/>
    <x v="3"/>
    <n v="3"/>
    <n v="13"/>
    <n v="17807.916687442568"/>
    <n v="13"/>
  </r>
  <r>
    <x v="2"/>
    <x v="4"/>
    <n v="4"/>
    <n v="10"/>
    <n v="54000"/>
    <n v="10"/>
  </r>
  <r>
    <x v="2"/>
    <x v="8"/>
    <n v="3"/>
    <n v="4"/>
    <n v="100000"/>
    <n v="4"/>
  </r>
  <r>
    <x v="17"/>
    <x v="0"/>
    <n v="4"/>
    <n v="5"/>
    <n v="49168.076151516347"/>
    <n v="5"/>
  </r>
  <r>
    <x v="33"/>
    <x v="6"/>
    <n v="3"/>
    <n v="3"/>
    <n v="4019"/>
    <n v="3"/>
  </r>
  <r>
    <x v="3"/>
    <x v="0"/>
    <n v="4"/>
    <n v="5"/>
    <n v="15000"/>
    <n v="5"/>
  </r>
  <r>
    <x v="0"/>
    <x v="0"/>
    <n v="5"/>
    <n v="4"/>
    <n v="17807.916687442568"/>
    <n v="4"/>
  </r>
  <r>
    <x v="0"/>
    <x v="7"/>
    <n v="5"/>
    <n v="3"/>
    <n v="12000"/>
    <n v="3"/>
  </r>
  <r>
    <x v="0"/>
    <x v="0"/>
    <n v="3"/>
    <n v="4"/>
    <n v="2225.989585930321"/>
    <n v="4"/>
  </r>
  <r>
    <x v="33"/>
    <x v="0"/>
    <n v="5"/>
    <n v="3"/>
    <n v="86000"/>
    <n v="3"/>
  </r>
  <r>
    <x v="0"/>
    <x v="3"/>
    <n v="4"/>
    <n v="5"/>
    <n v="6054.6916737304728"/>
    <n v="5"/>
  </r>
  <r>
    <x v="0"/>
    <x v="0"/>
    <n v="2"/>
    <n v="3"/>
    <n v="3360"/>
    <n v="3"/>
  </r>
  <r>
    <x v="0"/>
    <x v="4"/>
    <n v="5"/>
    <n v="1"/>
    <n v="10000"/>
    <n v="1"/>
  </r>
  <r>
    <x v="2"/>
    <x v="0"/>
    <n v="4"/>
    <n v="9"/>
    <n v="70000"/>
    <n v="9"/>
  </r>
  <r>
    <x v="2"/>
    <x v="3"/>
    <n v="2"/>
    <n v="14"/>
    <n v="155000"/>
    <n v="14"/>
  </r>
  <r>
    <x v="2"/>
    <x v="4"/>
    <n v="4"/>
    <n v="15"/>
    <n v="225000"/>
    <n v="15"/>
  </r>
  <r>
    <x v="0"/>
    <x v="7"/>
    <n v="5"/>
    <n v="2"/>
    <n v="10000"/>
    <n v="2"/>
  </r>
  <r>
    <x v="0"/>
    <x v="0"/>
    <n v="4"/>
    <n v="8"/>
    <n v="5342.3750062327708"/>
    <n v="8"/>
  </r>
  <r>
    <x v="16"/>
    <x v="8"/>
    <n v="4"/>
    <n v="6"/>
    <n v="85672.4111378214"/>
    <n v="6"/>
  </r>
  <r>
    <x v="0"/>
    <x v="1"/>
    <n v="3"/>
    <n v="15"/>
    <n v="4273.9000049862161"/>
    <n v="15"/>
  </r>
  <r>
    <x v="0"/>
    <x v="3"/>
    <n v="5"/>
    <n v="20"/>
    <n v="8903.9583437212841"/>
    <n v="20"/>
  </r>
  <r>
    <x v="14"/>
    <x v="3"/>
    <n v="4"/>
    <n v="23"/>
    <n v="66199.48742682593"/>
    <n v="23"/>
  </r>
  <r>
    <x v="0"/>
    <x v="0"/>
    <n v="4"/>
    <n v="2"/>
    <n v="5698.5333399816218"/>
    <n v="2.5"/>
  </r>
  <r>
    <x v="14"/>
    <x v="3"/>
    <n v="4"/>
    <n v="17"/>
    <n v="34675.92198548025"/>
    <n v="17"/>
  </r>
  <r>
    <x v="35"/>
    <x v="7"/>
    <n v="5"/>
    <n v="11"/>
    <n v="31200"/>
    <n v="11"/>
  </r>
  <r>
    <x v="17"/>
    <x v="8"/>
    <n v="5"/>
    <n v="1"/>
    <n v="55068.245289698301"/>
    <n v="1"/>
  </r>
  <r>
    <x v="100"/>
    <x v="0"/>
    <n v="5"/>
    <n v="6"/>
    <n v="13000"/>
    <n v="6"/>
  </r>
  <r>
    <x v="2"/>
    <x v="7"/>
    <n v="3"/>
    <n v="12"/>
    <n v="92000"/>
    <n v="12"/>
  </r>
  <r>
    <x v="2"/>
    <x v="3"/>
    <n v="5"/>
    <n v="10"/>
    <n v="85000"/>
    <n v="10"/>
  </r>
  <r>
    <x v="101"/>
    <x v="0"/>
    <n v="4"/>
    <n v="8"/>
    <n v="11000"/>
    <n v="8"/>
  </r>
  <r>
    <x v="48"/>
    <x v="0"/>
    <n v="2"/>
    <n v="12"/>
    <n v="38111.983169748237"/>
    <n v="12"/>
  </r>
  <r>
    <x v="2"/>
    <x v="0"/>
    <n v="3"/>
    <n v="3"/>
    <n v="49000"/>
    <n v="3"/>
  </r>
  <r>
    <x v="2"/>
    <x v="3"/>
    <n v="2"/>
    <n v="3"/>
    <n v="59000"/>
    <n v="3"/>
  </r>
  <r>
    <x v="2"/>
    <x v="0"/>
    <n v="4"/>
    <n v="15"/>
    <n v="55000"/>
    <n v="15"/>
  </r>
  <r>
    <x v="2"/>
    <x v="5"/>
    <n v="4"/>
    <n v="10"/>
    <n v="75000"/>
    <n v="10"/>
  </r>
  <r>
    <x v="89"/>
    <x v="3"/>
    <n v="2"/>
    <n v="5"/>
    <n v="50307.817784067665"/>
    <n v="5"/>
  </r>
  <r>
    <x v="24"/>
    <x v="0"/>
    <n v="5"/>
    <n v="8"/>
    <n v="30500"/>
    <n v="8"/>
  </r>
  <r>
    <x v="2"/>
    <x v="6"/>
    <n v="3"/>
    <n v="2"/>
    <n v="80000"/>
    <n v="2"/>
  </r>
  <r>
    <x v="2"/>
    <x v="0"/>
    <n v="3"/>
    <n v="1"/>
    <n v="12000"/>
    <n v="1"/>
  </r>
  <r>
    <x v="2"/>
    <x v="0"/>
    <n v="4"/>
    <n v="6"/>
    <n v="48500"/>
    <n v="6"/>
  </r>
  <r>
    <x v="14"/>
    <x v="6"/>
    <n v="3"/>
    <n v="25"/>
    <n v="63047.130882691366"/>
    <n v="25"/>
  </r>
  <r>
    <x v="0"/>
    <x v="0"/>
    <n v="4"/>
    <n v="5"/>
    <n v="3419.1200039889732"/>
    <n v="5"/>
  </r>
  <r>
    <x v="49"/>
    <x v="3"/>
    <n v="4"/>
    <n v="6"/>
    <n v="87734.690296543267"/>
    <n v="6"/>
  </r>
  <r>
    <x v="49"/>
    <x v="0"/>
    <n v="5"/>
    <n v="6"/>
    <n v="56628.754645950656"/>
    <n v="6"/>
  </r>
  <r>
    <x v="0"/>
    <x v="7"/>
    <n v="5"/>
    <n v="4"/>
    <n v="8013.5625093491553"/>
    <n v="4"/>
  </r>
  <r>
    <x v="0"/>
    <x v="0"/>
    <n v="2"/>
    <n v="16"/>
    <n v="3561.5833374885137"/>
    <n v="16"/>
  </r>
  <r>
    <x v="2"/>
    <x v="2"/>
    <n v="3"/>
    <n v="12"/>
    <n v="62000"/>
    <n v="12"/>
  </r>
  <r>
    <x v="7"/>
    <x v="0"/>
    <n v="4"/>
    <n v="5"/>
    <n v="26678.388218823762"/>
    <n v="5"/>
  </r>
  <r>
    <x v="14"/>
    <x v="0"/>
    <n v="5"/>
    <n v="5"/>
    <n v="70928.022243027779"/>
    <n v="5"/>
  </r>
  <r>
    <x v="19"/>
    <x v="0"/>
    <n v="4"/>
    <n v="6"/>
    <n v="41923.181486723057"/>
    <n v="6"/>
  </r>
  <r>
    <x v="2"/>
    <x v="0"/>
    <n v="3"/>
    <n v="8"/>
    <n v="90000"/>
    <n v="8"/>
  </r>
  <r>
    <x v="47"/>
    <x v="0"/>
    <n v="5"/>
    <n v="5"/>
    <n v="67700.452577525488"/>
    <n v="5"/>
  </r>
  <r>
    <x v="2"/>
    <x v="0"/>
    <n v="4"/>
    <n v="12"/>
    <n v="85000"/>
    <n v="12"/>
  </r>
  <r>
    <x v="14"/>
    <x v="4"/>
    <n v="4"/>
    <n v="10"/>
    <n v="78808.913603364199"/>
    <n v="10"/>
  </r>
  <r>
    <x v="2"/>
    <x v="0"/>
    <n v="4"/>
    <n v="8"/>
    <n v="65000"/>
    <n v="8"/>
  </r>
  <r>
    <x v="2"/>
    <x v="4"/>
    <n v="3"/>
    <n v="3"/>
    <n v="75000"/>
    <n v="3"/>
  </r>
  <r>
    <x v="2"/>
    <x v="0"/>
    <n v="4"/>
    <n v="9"/>
    <n v="92000"/>
    <n v="9"/>
  </r>
  <r>
    <x v="5"/>
    <x v="0"/>
    <n v="3"/>
    <n v="3"/>
    <n v="50815.977559664309"/>
    <n v="3"/>
  </r>
  <r>
    <x v="14"/>
    <x v="5"/>
    <n v="4"/>
    <n v="8"/>
    <n v="55954.328658388586"/>
    <n v="8"/>
  </r>
  <r>
    <x v="2"/>
    <x v="0"/>
    <n v="3"/>
    <n v="4"/>
    <n v="45000"/>
    <n v="4"/>
  </r>
  <r>
    <x v="0"/>
    <x v="0"/>
    <n v="4"/>
    <n v="4"/>
    <n v="7123.1666749770275"/>
    <n v="4"/>
  </r>
  <r>
    <x v="12"/>
    <x v="0"/>
    <n v="4"/>
    <n v="1"/>
    <n v="49443.946165553374"/>
    <n v="1.5"/>
  </r>
  <r>
    <x v="26"/>
    <x v="4"/>
    <n v="4"/>
    <n v="5"/>
    <n v="45000"/>
    <n v="5"/>
  </r>
  <r>
    <x v="2"/>
    <x v="0"/>
    <n v="5"/>
    <n v="1"/>
    <n v="60000"/>
    <n v="1"/>
  </r>
  <r>
    <x v="2"/>
    <x v="0"/>
    <n v="5"/>
    <n v="4"/>
    <n v="65000"/>
    <n v="4"/>
  </r>
  <r>
    <x v="2"/>
    <x v="3"/>
    <n v="3"/>
    <n v="6"/>
    <n v="73000"/>
    <n v="6"/>
  </r>
  <r>
    <x v="2"/>
    <x v="0"/>
    <n v="5"/>
    <n v="6"/>
    <n v="54000"/>
    <n v="6"/>
  </r>
  <r>
    <x v="2"/>
    <x v="0"/>
    <n v="4"/>
    <n v="6"/>
    <n v="81000"/>
    <n v="6"/>
  </r>
  <r>
    <x v="2"/>
    <x v="0"/>
    <n v="4"/>
    <n v="2"/>
    <n v="10000"/>
    <n v="2"/>
  </r>
  <r>
    <x v="2"/>
    <x v="5"/>
    <n v="4"/>
    <n v="1"/>
    <n v="42000"/>
    <n v="1"/>
  </r>
  <r>
    <x v="16"/>
    <x v="6"/>
    <n v="4"/>
    <n v="5"/>
    <n v="81592.772512210868"/>
    <n v="5"/>
  </r>
  <r>
    <x v="17"/>
    <x v="0"/>
    <n v="5"/>
    <n v="2"/>
    <n v="35401.014829091764"/>
    <n v="2"/>
  </r>
  <r>
    <x v="0"/>
    <x v="0"/>
    <n v="4"/>
    <n v="4"/>
    <n v="8903.9583437212841"/>
    <n v="4"/>
  </r>
  <r>
    <x v="0"/>
    <x v="0"/>
    <n v="5"/>
    <n v="5"/>
    <n v="10684.750012465542"/>
    <n v="5"/>
  </r>
  <r>
    <x v="56"/>
    <x v="0"/>
    <n v="4"/>
    <n v="14"/>
    <n v="8400"/>
    <n v="14"/>
  </r>
  <r>
    <x v="0"/>
    <x v="3"/>
    <n v="4"/>
    <n v="13"/>
    <n v="9794.354178093412"/>
    <n v="13"/>
  </r>
  <r>
    <x v="0"/>
    <x v="2"/>
    <n v="2"/>
    <n v="8"/>
    <n v="14400"/>
    <n v="8"/>
  </r>
  <r>
    <x v="0"/>
    <x v="7"/>
    <n v="5"/>
    <n v="3"/>
    <n v="2671.1875031163854"/>
    <n v="3"/>
  </r>
  <r>
    <x v="0"/>
    <x v="3"/>
    <n v="5"/>
    <n v="6"/>
    <n v="22000"/>
    <n v="6"/>
  </r>
  <r>
    <x v="13"/>
    <x v="0"/>
    <n v="5"/>
    <n v="6"/>
    <n v="100000"/>
    <n v="6"/>
  </r>
  <r>
    <x v="14"/>
    <x v="3"/>
    <n v="4"/>
    <n v="15"/>
    <n v="63047.130882691366"/>
    <n v="15"/>
  </r>
  <r>
    <x v="14"/>
    <x v="3"/>
    <n v="2"/>
    <n v="25"/>
    <n v="56742.417794422225"/>
    <n v="25"/>
  </r>
  <r>
    <x v="0"/>
    <x v="0"/>
    <n v="5"/>
    <n v="8"/>
    <n v="25000"/>
    <n v="8"/>
  </r>
  <r>
    <x v="0"/>
    <x v="0"/>
    <n v="4"/>
    <n v="2"/>
    <n v="8903.9583437212841"/>
    <n v="2"/>
  </r>
  <r>
    <x v="14"/>
    <x v="0"/>
    <n v="4"/>
    <n v="2"/>
    <n v="42556.81334581667"/>
    <n v="2"/>
  </r>
  <r>
    <x v="17"/>
    <x v="5"/>
    <n v="5"/>
    <n v="20"/>
    <n v="131770.4440860638"/>
    <n v="20"/>
  </r>
  <r>
    <x v="17"/>
    <x v="0"/>
    <n v="5"/>
    <n v="2"/>
    <n v="68835.306612122877"/>
    <n v="2"/>
  </r>
  <r>
    <x v="102"/>
    <x v="7"/>
    <n v="5"/>
    <n v="5"/>
    <n v="6000"/>
    <n v="5"/>
  </r>
  <r>
    <x v="14"/>
    <x v="0"/>
    <n v="3"/>
    <n v="2"/>
    <n v="78808.913603364199"/>
    <n v="2"/>
  </r>
  <r>
    <x v="0"/>
    <x v="0"/>
    <n v="4"/>
    <n v="4"/>
    <n v="7497.1329254133216"/>
    <n v="4"/>
  </r>
  <r>
    <x v="0"/>
    <x v="3"/>
    <n v="4"/>
    <n v="11"/>
    <n v="10000"/>
    <n v="11"/>
  </r>
  <r>
    <x v="0"/>
    <x v="8"/>
    <n v="2"/>
    <n v="2"/>
    <n v="6410.8500074793246"/>
    <n v="2"/>
  </r>
  <r>
    <x v="14"/>
    <x v="0"/>
    <n v="4"/>
    <n v="5"/>
    <n v="63047.130882691366"/>
    <n v="5"/>
  </r>
  <r>
    <x v="16"/>
    <x v="0"/>
    <n v="3"/>
    <n v="3"/>
    <n v="61194.579384158147"/>
    <n v="3"/>
  </r>
  <r>
    <x v="14"/>
    <x v="1"/>
    <n v="4"/>
    <n v="8"/>
    <n v="115061.01386091174"/>
    <n v="8"/>
  </r>
  <r>
    <x v="2"/>
    <x v="0"/>
    <n v="5"/>
    <n v="2"/>
    <n v="45000"/>
    <n v="2"/>
  </r>
  <r>
    <x v="2"/>
    <x v="0"/>
    <n v="4"/>
    <n v="4"/>
    <n v="36000"/>
    <n v="4"/>
  </r>
  <r>
    <x v="2"/>
    <x v="0"/>
    <n v="4"/>
    <n v="2"/>
    <n v="68000"/>
    <n v="2.5"/>
  </r>
  <r>
    <x v="2"/>
    <x v="0"/>
    <n v="5"/>
    <n v="5"/>
    <n v="75000"/>
    <n v="5"/>
  </r>
  <r>
    <x v="2"/>
    <x v="0"/>
    <n v="5"/>
    <n v="10"/>
    <n v="88000"/>
    <n v="10"/>
  </r>
  <r>
    <x v="0"/>
    <x v="0"/>
    <n v="4"/>
    <n v="4"/>
    <n v="4594.4425053601826"/>
    <n v="4"/>
  </r>
  <r>
    <x v="2"/>
    <x v="0"/>
    <n v="5"/>
    <n v="15"/>
    <n v="69000"/>
    <n v="15"/>
  </r>
  <r>
    <x v="2"/>
    <x v="3"/>
    <n v="4"/>
    <n v="1"/>
    <n v="30000"/>
    <n v="1"/>
  </r>
  <r>
    <x v="2"/>
    <x v="3"/>
    <n v="4"/>
    <n v="7"/>
    <n v="80000"/>
    <n v="7"/>
  </r>
  <r>
    <x v="2"/>
    <x v="5"/>
    <n v="5"/>
    <n v="1"/>
    <n v="75000"/>
    <n v="1"/>
  </r>
  <r>
    <x v="24"/>
    <x v="0"/>
    <n v="4"/>
    <n v="4"/>
    <n v="31200"/>
    <n v="4"/>
  </r>
  <r>
    <x v="2"/>
    <x v="5"/>
    <n v="4"/>
    <n v="20"/>
    <n v="85000"/>
    <n v="20"/>
  </r>
  <r>
    <x v="0"/>
    <x v="3"/>
    <n v="3"/>
    <n v="9"/>
    <n v="16917.52085307044"/>
    <n v="9"/>
  </r>
  <r>
    <x v="0"/>
    <x v="7"/>
    <n v="4"/>
    <n v="2"/>
    <n v="3205.4250037396623"/>
    <n v="2"/>
  </r>
  <r>
    <x v="2"/>
    <x v="3"/>
    <n v="5"/>
    <n v="2"/>
    <n v="60000"/>
    <n v="2"/>
  </r>
  <r>
    <x v="2"/>
    <x v="3"/>
    <n v="5"/>
    <n v="2"/>
    <n v="60000"/>
    <n v="2"/>
  </r>
  <r>
    <x v="0"/>
    <x v="3"/>
    <n v="3"/>
    <n v="0"/>
    <n v="14246.333349954055"/>
    <n v="0"/>
  </r>
  <r>
    <x v="0"/>
    <x v="3"/>
    <n v="3"/>
    <n v="0"/>
    <n v="14246.333349954055"/>
    <n v="0"/>
  </r>
  <r>
    <x v="0"/>
    <x v="3"/>
    <n v="4"/>
    <n v="6"/>
    <n v="28995"/>
    <n v="6"/>
  </r>
  <r>
    <x v="0"/>
    <x v="0"/>
    <n v="5"/>
    <n v="3"/>
    <n v="21903.737525554359"/>
    <n v="3"/>
  </r>
  <r>
    <x v="0"/>
    <x v="0"/>
    <n v="5"/>
    <n v="3"/>
    <n v="20122.945856810104"/>
    <n v="3"/>
  </r>
  <r>
    <x v="14"/>
    <x v="0"/>
    <n v="5"/>
    <n v="20"/>
    <n v="70928.022243027779"/>
    <n v="20"/>
  </r>
  <r>
    <x v="2"/>
    <x v="3"/>
    <n v="4"/>
    <n v="16"/>
    <n v="67000"/>
    <n v="16"/>
  </r>
  <r>
    <x v="2"/>
    <x v="0"/>
    <n v="3"/>
    <n v="4"/>
    <n v="30000"/>
    <n v="4"/>
  </r>
  <r>
    <x v="10"/>
    <x v="3"/>
    <n v="3"/>
    <n v="6"/>
    <n v="148102.22862117883"/>
    <n v="6"/>
  </r>
  <r>
    <x v="2"/>
    <x v="3"/>
    <n v="5"/>
    <n v="11"/>
    <n v="71500"/>
    <n v="11"/>
  </r>
  <r>
    <x v="2"/>
    <x v="3"/>
    <n v="1"/>
    <n v="6"/>
    <n v="67000"/>
    <n v="6"/>
  </r>
  <r>
    <x v="2"/>
    <x v="0"/>
    <n v="4"/>
    <n v="5"/>
    <n v="40000"/>
    <n v="5"/>
  </r>
  <r>
    <x v="2"/>
    <x v="3"/>
    <n v="4"/>
    <n v="2"/>
    <n v="65000"/>
    <n v="2"/>
  </r>
  <r>
    <x v="2"/>
    <x v="8"/>
    <n v="3"/>
    <n v="13"/>
    <n v="72000"/>
    <n v="13"/>
  </r>
  <r>
    <x v="2"/>
    <x v="3"/>
    <n v="5"/>
    <n v="3"/>
    <n v="52500"/>
    <n v="3"/>
  </r>
  <r>
    <x v="0"/>
    <x v="3"/>
    <n v="3"/>
    <n v="5"/>
    <n v="5320"/>
    <n v="5"/>
  </r>
  <r>
    <x v="21"/>
    <x v="5"/>
    <n v="5"/>
    <n v="3"/>
    <n v="18000"/>
    <n v="3"/>
  </r>
  <r>
    <x v="0"/>
    <x v="9"/>
    <n v="4"/>
    <n v="5"/>
    <n v="2493.1083362419595"/>
    <n v="5"/>
  </r>
  <r>
    <x v="7"/>
    <x v="5"/>
    <n v="4"/>
    <n v="15"/>
    <n v="21342.710575059013"/>
    <n v="15"/>
  </r>
  <r>
    <x v="2"/>
    <x v="3"/>
    <n v="3"/>
    <n v="15"/>
    <n v="85000"/>
    <n v="15"/>
  </r>
  <r>
    <x v="24"/>
    <x v="2"/>
    <n v="2"/>
    <n v="9"/>
    <n v="80000"/>
    <n v="9"/>
  </r>
  <r>
    <x v="0"/>
    <x v="0"/>
    <n v="5"/>
    <n v="0"/>
    <n v="8903.9583437212841"/>
    <n v="0"/>
  </r>
  <r>
    <x v="2"/>
    <x v="3"/>
    <n v="5"/>
    <n v="10"/>
    <n v="125000"/>
    <n v="10"/>
  </r>
  <r>
    <x v="0"/>
    <x v="3"/>
    <n v="5"/>
    <n v="9"/>
    <n v="23150.291693675339"/>
    <n v="9"/>
  </r>
  <r>
    <x v="0"/>
    <x v="2"/>
    <n v="3"/>
    <n v="7"/>
    <n v="12000"/>
    <n v="7"/>
  </r>
  <r>
    <x v="74"/>
    <x v="0"/>
    <n v="2"/>
    <n v="12"/>
    <n v="30000"/>
    <n v="12"/>
  </r>
  <r>
    <x v="1"/>
    <x v="3"/>
    <n v="2"/>
    <n v="3"/>
    <n v="91468.759607395754"/>
    <n v="3"/>
  </r>
  <r>
    <x v="14"/>
    <x v="0"/>
    <n v="5"/>
    <n v="4"/>
    <n v="35148.775467100437"/>
    <n v="4"/>
  </r>
  <r>
    <x v="14"/>
    <x v="3"/>
    <n v="4"/>
    <n v="7"/>
    <n v="49153.119414418252"/>
    <n v="7"/>
  </r>
  <r>
    <x v="0"/>
    <x v="2"/>
    <n v="3"/>
    <n v="1"/>
    <n v="2671.1875031163854"/>
    <n v="1"/>
  </r>
  <r>
    <x v="14"/>
    <x v="3"/>
    <n v="4"/>
    <n v="3"/>
    <n v="42556.81334581667"/>
    <n v="3"/>
  </r>
  <r>
    <x v="14"/>
    <x v="3"/>
    <n v="4"/>
    <n v="3"/>
    <n v="42556.81334581667"/>
    <n v="3"/>
  </r>
  <r>
    <x v="2"/>
    <x v="9"/>
    <n v="2"/>
    <n v="9"/>
    <n v="74461"/>
    <n v="9"/>
  </r>
  <r>
    <x v="14"/>
    <x v="3"/>
    <n v="4"/>
    <n v="16"/>
    <n v="41768.724209783031"/>
    <n v="16"/>
  </r>
  <r>
    <x v="0"/>
    <x v="0"/>
    <n v="4"/>
    <n v="1"/>
    <n v="8547.8000099724322"/>
    <n v="1"/>
  </r>
  <r>
    <x v="0"/>
    <x v="0"/>
    <n v="3"/>
    <n v="3"/>
    <n v="2400"/>
    <n v="3"/>
  </r>
  <r>
    <x v="37"/>
    <x v="0"/>
    <n v="2"/>
    <n v="12"/>
    <n v="3000"/>
    <n v="12"/>
  </r>
  <r>
    <x v="0"/>
    <x v="0"/>
    <n v="4"/>
    <n v="2"/>
    <n v="11000"/>
    <n v="2"/>
  </r>
  <r>
    <x v="2"/>
    <x v="0"/>
    <n v="3"/>
    <n v="2"/>
    <n v="40000"/>
    <n v="2"/>
  </r>
  <r>
    <x v="0"/>
    <x v="0"/>
    <n v="4"/>
    <n v="1"/>
    <n v="3600"/>
    <n v="1"/>
  </r>
  <r>
    <x v="2"/>
    <x v="3"/>
    <n v="4"/>
    <n v="12"/>
    <n v="56600"/>
    <n v="12"/>
  </r>
  <r>
    <x v="30"/>
    <x v="0"/>
    <n v="5"/>
    <n v="2"/>
    <n v="33600"/>
    <n v="2"/>
  </r>
  <r>
    <x v="30"/>
    <x v="0"/>
    <n v="5"/>
    <n v="2"/>
    <n v="33600"/>
    <n v="2"/>
  </r>
  <r>
    <x v="2"/>
    <x v="0"/>
    <n v="5"/>
    <n v="12"/>
    <n v="100000"/>
    <n v="12"/>
  </r>
  <r>
    <x v="17"/>
    <x v="0"/>
    <n v="2"/>
    <n v="1"/>
    <n v="39334.460921213074"/>
    <n v="1"/>
  </r>
  <r>
    <x v="0"/>
    <x v="0"/>
    <n v="3"/>
    <n v="3"/>
    <n v="7123.1666749770275"/>
    <n v="3"/>
  </r>
  <r>
    <x v="2"/>
    <x v="0"/>
    <n v="4"/>
    <n v="14"/>
    <n v="65000"/>
    <n v="14"/>
  </r>
  <r>
    <x v="2"/>
    <x v="0"/>
    <n v="3"/>
    <n v="10"/>
    <n v="65000"/>
    <n v="10"/>
  </r>
  <r>
    <x v="2"/>
    <x v="1"/>
    <n v="3"/>
    <n v="13"/>
    <n v="65000"/>
    <n v="13"/>
  </r>
  <r>
    <x v="17"/>
    <x v="0"/>
    <n v="5"/>
    <n v="4"/>
    <n v="76702.198796365497"/>
    <n v="4"/>
  </r>
  <r>
    <x v="2"/>
    <x v="0"/>
    <n v="5"/>
    <n v="10"/>
    <n v="63000"/>
    <n v="10"/>
  </r>
  <r>
    <x v="2"/>
    <x v="9"/>
    <n v="4"/>
    <n v="3"/>
    <n v="87000"/>
    <n v="3"/>
  </r>
  <r>
    <x v="2"/>
    <x v="0"/>
    <n v="4"/>
    <n v="4"/>
    <n v="45000"/>
    <n v="4"/>
  </r>
  <r>
    <x v="2"/>
    <x v="0"/>
    <n v="5"/>
    <n v="3"/>
    <n v="85000"/>
    <n v="3"/>
  </r>
  <r>
    <x v="16"/>
    <x v="2"/>
    <n v="3"/>
    <n v="12"/>
    <n v="159105.90639881117"/>
    <n v="12"/>
  </r>
  <r>
    <x v="0"/>
    <x v="3"/>
    <n v="3"/>
    <n v="4"/>
    <n v="9972.4333449678379"/>
    <n v="4"/>
  </r>
  <r>
    <x v="0"/>
    <x v="3"/>
    <n v="4"/>
    <n v="5"/>
    <n v="14000"/>
    <n v="5"/>
  </r>
  <r>
    <x v="14"/>
    <x v="0"/>
    <n v="4"/>
    <n v="20"/>
    <n v="50437.70470615309"/>
    <n v="20"/>
  </r>
  <r>
    <x v="14"/>
    <x v="0"/>
    <n v="5"/>
    <n v="1"/>
    <n v="50437.70470615309"/>
    <n v="1"/>
  </r>
  <r>
    <x v="3"/>
    <x v="3"/>
    <n v="5"/>
    <n v="8"/>
    <n v="13603.016099449767"/>
    <n v="8"/>
  </r>
  <r>
    <x v="16"/>
    <x v="1"/>
    <n v="3"/>
    <n v="15"/>
    <n v="147886.90017838217"/>
    <n v="15"/>
  </r>
  <r>
    <x v="0"/>
    <x v="0"/>
    <n v="5"/>
    <n v="8"/>
    <n v="4986.216672483919"/>
    <n v="8"/>
  </r>
  <r>
    <x v="0"/>
    <x v="3"/>
    <n v="5"/>
    <n v="3"/>
    <n v="4800"/>
    <n v="3"/>
  </r>
  <r>
    <x v="0"/>
    <x v="7"/>
    <n v="4"/>
    <n v="4"/>
    <n v="8013.5625093491553"/>
    <n v="4"/>
  </r>
  <r>
    <x v="2"/>
    <x v="3"/>
    <n v="4"/>
    <n v="2"/>
    <n v="80000"/>
    <n v="2"/>
  </r>
  <r>
    <x v="18"/>
    <x v="0"/>
    <n v="3"/>
    <n v="14"/>
    <n v="57167.974754622352"/>
    <n v="14"/>
  </r>
  <r>
    <x v="17"/>
    <x v="0"/>
    <n v="3"/>
    <n v="2"/>
    <n v="20000"/>
    <n v="2"/>
  </r>
  <r>
    <x v="2"/>
    <x v="0"/>
    <n v="3"/>
    <n v="5"/>
    <n v="70000"/>
    <n v="5"/>
  </r>
  <r>
    <x v="2"/>
    <x v="1"/>
    <n v="5"/>
    <n v="20"/>
    <n v="214000"/>
    <n v="20"/>
  </r>
  <r>
    <x v="2"/>
    <x v="2"/>
    <n v="5"/>
    <n v="5"/>
    <n v="78000"/>
    <n v="5"/>
  </r>
  <r>
    <x v="2"/>
    <x v="0"/>
    <n v="3"/>
    <n v="25"/>
    <n v="42307"/>
    <n v="25"/>
  </r>
  <r>
    <x v="2"/>
    <x v="3"/>
    <n v="5"/>
    <n v="20"/>
    <n v="33250"/>
    <n v="20"/>
  </r>
  <r>
    <x v="63"/>
    <x v="0"/>
    <n v="4"/>
    <n v="10"/>
    <n v="24391.669228638868"/>
    <n v="10"/>
  </r>
  <r>
    <x v="2"/>
    <x v="5"/>
    <n v="4"/>
    <n v="20"/>
    <n v="120000"/>
    <n v="20"/>
  </r>
  <r>
    <x v="103"/>
    <x v="0"/>
    <n v="2"/>
    <n v="1"/>
    <n v="20000"/>
    <n v="1"/>
  </r>
  <r>
    <x v="0"/>
    <x v="0"/>
    <n v="3"/>
    <n v="0"/>
    <n v="15000"/>
    <n v="0.3"/>
  </r>
  <r>
    <x v="0"/>
    <x v="3"/>
    <n v="3"/>
    <n v="10"/>
    <n v="17807.916687442568"/>
    <n v="10"/>
  </r>
  <r>
    <x v="0"/>
    <x v="3"/>
    <n v="3"/>
    <n v="6"/>
    <n v="16027.125018698311"/>
    <n v="6"/>
  </r>
  <r>
    <x v="14"/>
    <x v="3"/>
    <n v="5"/>
    <n v="7"/>
    <n v="56742.417794422225"/>
    <n v="7"/>
  </r>
  <r>
    <x v="0"/>
    <x v="3"/>
    <n v="4"/>
    <n v="7"/>
    <n v="21369.500024931083"/>
    <n v="7"/>
  </r>
  <r>
    <x v="0"/>
    <x v="5"/>
    <n v="3"/>
    <n v="6"/>
    <n v="7568.3645921630914"/>
    <n v="6"/>
  </r>
  <r>
    <x v="14"/>
    <x v="5"/>
    <n v="3"/>
    <n v="10"/>
    <n v="78808.913603364199"/>
    <n v="10"/>
  </r>
  <r>
    <x v="2"/>
    <x v="0"/>
    <n v="4"/>
    <n v="15"/>
    <n v="60000"/>
    <n v="15"/>
  </r>
  <r>
    <x v="2"/>
    <x v="5"/>
    <n v="4"/>
    <n v="9"/>
    <n v="57000"/>
    <n v="9"/>
  </r>
  <r>
    <x v="2"/>
    <x v="0"/>
    <n v="3"/>
    <n v="0"/>
    <n v="40000"/>
    <n v="0"/>
  </r>
  <r>
    <x v="2"/>
    <x v="1"/>
    <n v="4"/>
    <n v="9"/>
    <n v="80000"/>
    <n v="9"/>
  </r>
  <r>
    <x v="2"/>
    <x v="4"/>
    <n v="4"/>
    <n v="6"/>
    <n v="118000"/>
    <n v="6"/>
  </r>
  <r>
    <x v="21"/>
    <x v="0"/>
    <n v="4"/>
    <n v="5"/>
    <n v="60000"/>
    <n v="5"/>
  </r>
  <r>
    <x v="0"/>
    <x v="5"/>
    <n v="4"/>
    <n v="5"/>
    <n v="6720"/>
    <n v="5"/>
  </r>
  <r>
    <x v="30"/>
    <x v="3"/>
    <n v="4"/>
    <n v="3"/>
    <n v="20640"/>
    <n v="3"/>
  </r>
  <r>
    <x v="2"/>
    <x v="0"/>
    <n v="5"/>
    <n v="15"/>
    <n v="50000"/>
    <n v="15"/>
  </r>
  <r>
    <x v="13"/>
    <x v="1"/>
    <n v="5"/>
    <n v="23"/>
    <n v="24000"/>
    <n v="23"/>
  </r>
  <r>
    <x v="2"/>
    <x v="0"/>
    <n v="3"/>
    <n v="3"/>
    <n v="60000"/>
    <n v="3"/>
  </r>
  <r>
    <x v="0"/>
    <x v="8"/>
    <n v="5"/>
    <n v="0"/>
    <n v="37500"/>
    <n v="0"/>
  </r>
  <r>
    <x v="2"/>
    <x v="6"/>
    <n v="4"/>
    <n v="1"/>
    <n v="40000"/>
    <n v="1"/>
  </r>
  <r>
    <x v="2"/>
    <x v="4"/>
    <n v="3"/>
    <n v="15"/>
    <n v="85000"/>
    <n v="15"/>
  </r>
  <r>
    <x v="24"/>
    <x v="0"/>
    <n v="3"/>
    <n v="1"/>
    <n v="30000"/>
    <n v="1"/>
  </r>
  <r>
    <x v="14"/>
    <x v="2"/>
    <n v="3"/>
    <n v="7"/>
    <n v="52801.972114254015"/>
    <n v="7"/>
  </r>
  <r>
    <x v="2"/>
    <x v="2"/>
    <n v="5"/>
    <n v="1"/>
    <n v="29000"/>
    <n v="1"/>
  </r>
  <r>
    <x v="2"/>
    <x v="5"/>
    <n v="4"/>
    <n v="1"/>
    <n v="48000"/>
    <n v="1"/>
  </r>
  <r>
    <x v="2"/>
    <x v="5"/>
    <n v="4"/>
    <n v="1"/>
    <n v="48000"/>
    <n v="1"/>
  </r>
  <r>
    <x v="104"/>
    <x v="0"/>
    <n v="5"/>
    <n v="0"/>
    <n v="8400"/>
    <n v="0.3"/>
  </r>
  <r>
    <x v="0"/>
    <x v="3"/>
    <n v="3"/>
    <n v="5"/>
    <n v="4808.137505609493"/>
    <n v="5"/>
  </r>
  <r>
    <x v="0"/>
    <x v="3"/>
    <n v="4"/>
    <n v="10"/>
    <n v="24931.083362419595"/>
    <n v="10"/>
  </r>
  <r>
    <x v="0"/>
    <x v="0"/>
    <n v="3"/>
    <n v="4"/>
    <n v="12465.541681209797"/>
    <n v="4"/>
  </r>
  <r>
    <x v="14"/>
    <x v="5"/>
    <n v="3"/>
    <n v="10"/>
    <n v="31523.565441345683"/>
    <n v="10"/>
  </r>
  <r>
    <x v="0"/>
    <x v="3"/>
    <n v="5"/>
    <n v="10"/>
    <n v="17807.916687442568"/>
    <n v="10"/>
  </r>
  <r>
    <x v="2"/>
    <x v="3"/>
    <n v="3"/>
    <n v="8"/>
    <n v="112000"/>
    <n v="8"/>
  </r>
  <r>
    <x v="0"/>
    <x v="3"/>
    <n v="5"/>
    <n v="8"/>
    <n v="11000"/>
    <n v="8"/>
  </r>
  <r>
    <x v="89"/>
    <x v="1"/>
    <n v="3"/>
    <n v="20"/>
    <n v="114335.9495092447"/>
    <n v="20"/>
  </r>
  <r>
    <x v="28"/>
    <x v="0"/>
    <n v="5"/>
    <n v="10"/>
    <n v="16110"/>
    <n v="10"/>
  </r>
  <r>
    <x v="2"/>
    <x v="3"/>
    <n v="4"/>
    <n v="10"/>
    <n v="72000"/>
    <n v="10"/>
  </r>
  <r>
    <x v="2"/>
    <x v="0"/>
    <n v="5"/>
    <n v="10"/>
    <n v="60000"/>
    <n v="10"/>
  </r>
  <r>
    <x v="2"/>
    <x v="0"/>
    <n v="4"/>
    <n v="6"/>
    <n v="67000"/>
    <n v="6"/>
  </r>
  <r>
    <x v="2"/>
    <x v="0"/>
    <n v="4"/>
    <n v="18"/>
    <n v="54000"/>
    <n v="18"/>
  </r>
  <r>
    <x v="11"/>
    <x v="6"/>
    <n v="5"/>
    <n v="10"/>
    <n v="38666"/>
    <n v="10"/>
  </r>
  <r>
    <x v="2"/>
    <x v="0"/>
    <n v="4"/>
    <n v="6"/>
    <n v="63000"/>
    <n v="6"/>
  </r>
  <r>
    <x v="2"/>
    <x v="0"/>
    <n v="5"/>
    <n v="1"/>
    <n v="63000"/>
    <n v="1"/>
  </r>
  <r>
    <x v="0"/>
    <x v="0"/>
    <n v="5"/>
    <n v="2"/>
    <n v="6410.8500074793246"/>
    <n v="2"/>
  </r>
  <r>
    <x v="0"/>
    <x v="3"/>
    <n v="4"/>
    <n v="12"/>
    <n v="10684.750012465542"/>
    <n v="12"/>
  </r>
  <r>
    <x v="0"/>
    <x v="3"/>
    <n v="4"/>
    <n v="5"/>
    <n v="40000"/>
    <n v="5"/>
  </r>
  <r>
    <x v="0"/>
    <x v="0"/>
    <n v="4"/>
    <n v="6"/>
    <n v="6232.7708406048987"/>
    <n v="6"/>
  </r>
  <r>
    <x v="0"/>
    <x v="9"/>
    <n v="3"/>
    <n v="12"/>
    <n v="41712.231189497601"/>
    <n v="12"/>
  </r>
  <r>
    <x v="0"/>
    <x v="3"/>
    <n v="3"/>
    <n v="9"/>
    <n v="12465.541681209797"/>
    <n v="9"/>
  </r>
  <r>
    <x v="14"/>
    <x v="0"/>
    <n v="4"/>
    <n v="20"/>
    <n v="32311.654577379326"/>
    <n v="20"/>
  </r>
  <r>
    <x v="0"/>
    <x v="0"/>
    <n v="2"/>
    <n v="2"/>
    <n v="7123.1666749770275"/>
    <n v="2"/>
  </r>
  <r>
    <x v="21"/>
    <x v="3"/>
    <n v="5"/>
    <n v="15"/>
    <n v="100000"/>
    <n v="15"/>
  </r>
  <r>
    <x v="49"/>
    <x v="5"/>
    <n v="4"/>
    <n v="4"/>
    <n v="59819.107020370408"/>
    <n v="4"/>
  </r>
  <r>
    <x v="0"/>
    <x v="0"/>
    <n v="5"/>
    <n v="1"/>
    <n v="25000"/>
    <n v="1.5"/>
  </r>
  <r>
    <x v="0"/>
    <x v="0"/>
    <n v="3"/>
    <n v="10"/>
    <n v="5000"/>
    <n v="10"/>
  </r>
  <r>
    <x v="16"/>
    <x v="5"/>
    <n v="5"/>
    <n v="3"/>
    <n v="64254.308353366054"/>
    <n v="3"/>
  </r>
  <r>
    <x v="5"/>
    <x v="3"/>
    <n v="4"/>
    <n v="6"/>
    <n v="76223.966339496474"/>
    <n v="6"/>
  </r>
  <r>
    <x v="62"/>
    <x v="2"/>
    <n v="3"/>
    <n v="20"/>
    <n v="102542.54233725216"/>
    <n v="20"/>
  </r>
  <r>
    <x v="2"/>
    <x v="0"/>
    <n v="5"/>
    <n v="1"/>
    <n v="46000"/>
    <n v="1"/>
  </r>
  <r>
    <x v="0"/>
    <x v="0"/>
    <n v="5"/>
    <n v="2"/>
    <n v="5000"/>
    <n v="2"/>
  </r>
  <r>
    <x v="16"/>
    <x v="0"/>
    <n v="5"/>
    <n v="3"/>
    <n v="77819.106783521114"/>
    <n v="3"/>
  </r>
  <r>
    <x v="0"/>
    <x v="3"/>
    <n v="3"/>
    <n v="27"/>
    <n v="6232.7708406048987"/>
    <n v="27"/>
  </r>
  <r>
    <x v="14"/>
    <x v="0"/>
    <n v="5"/>
    <n v="34"/>
    <n v="55166.239522354947"/>
    <n v="34"/>
  </r>
  <r>
    <x v="2"/>
    <x v="5"/>
    <n v="3"/>
    <n v="5"/>
    <n v="45000"/>
    <n v="5"/>
  </r>
  <r>
    <x v="17"/>
    <x v="3"/>
    <n v="3"/>
    <n v="10"/>
    <n v="60000"/>
    <n v="10"/>
  </r>
  <r>
    <x v="2"/>
    <x v="0"/>
    <n v="4"/>
    <n v="5"/>
    <n v="43000"/>
    <n v="5"/>
  </r>
  <r>
    <x v="48"/>
    <x v="1"/>
    <n v="4"/>
    <n v="8"/>
    <n v="35571.184291765021"/>
    <n v="8"/>
  </r>
  <r>
    <x v="2"/>
    <x v="0"/>
    <n v="4"/>
    <n v="12"/>
    <n v="48000"/>
    <n v="12"/>
  </r>
  <r>
    <x v="16"/>
    <x v="3"/>
    <n v="2"/>
    <n v="8"/>
    <n v="122389.15876831629"/>
    <n v="8"/>
  </r>
  <r>
    <x v="0"/>
    <x v="0"/>
    <n v="3"/>
    <n v="4"/>
    <n v="4000"/>
    <n v="4"/>
  </r>
  <r>
    <x v="0"/>
    <x v="7"/>
    <n v="4"/>
    <n v="3"/>
    <n v="4451.9791718606421"/>
    <n v="3"/>
  </r>
  <r>
    <x v="105"/>
    <x v="7"/>
    <n v="4"/>
    <n v="3"/>
    <n v="2953.8461538461538"/>
    <n v="3"/>
  </r>
  <r>
    <x v="14"/>
    <x v="0"/>
    <n v="4"/>
    <n v="3"/>
    <n v="39404.456801682099"/>
    <n v="3"/>
  </r>
  <r>
    <x v="16"/>
    <x v="0"/>
    <n v="4"/>
    <n v="8"/>
    <n v="75473.31457379504"/>
    <n v="8"/>
  </r>
  <r>
    <x v="0"/>
    <x v="0"/>
    <n v="4"/>
    <n v="5"/>
    <n v="13355.937515581925"/>
    <n v="5"/>
  </r>
  <r>
    <x v="0"/>
    <x v="3"/>
    <n v="4"/>
    <n v="10"/>
    <n v="25000"/>
    <n v="10"/>
  </r>
  <r>
    <x v="0"/>
    <x v="0"/>
    <n v="4"/>
    <n v="2"/>
    <n v="7479.3250087258784"/>
    <n v="2"/>
  </r>
  <r>
    <x v="2"/>
    <x v="0"/>
    <n v="4"/>
    <n v="4"/>
    <n v="62000"/>
    <n v="4"/>
  </r>
  <r>
    <x v="2"/>
    <x v="0"/>
    <n v="4"/>
    <n v="1"/>
    <n v="48000"/>
    <n v="1"/>
  </r>
  <r>
    <x v="0"/>
    <x v="9"/>
    <n v="4"/>
    <n v="3"/>
    <n v="5000"/>
    <n v="3"/>
  </r>
  <r>
    <x v="0"/>
    <x v="7"/>
    <n v="5"/>
    <n v="6"/>
    <n v="4914.9850057341491"/>
    <n v="6"/>
  </r>
  <r>
    <x v="2"/>
    <x v="0"/>
    <n v="2"/>
    <n v="3"/>
    <n v="75000"/>
    <n v="3"/>
  </r>
  <r>
    <x v="0"/>
    <x v="0"/>
    <n v="1"/>
    <n v="1"/>
    <n v="4451.9791718606421"/>
    <n v="1.6"/>
  </r>
  <r>
    <x v="0"/>
    <x v="7"/>
    <n v="5"/>
    <n v="6"/>
    <n v="8400"/>
    <n v="6"/>
  </r>
  <r>
    <x v="0"/>
    <x v="3"/>
    <n v="3"/>
    <n v="5"/>
    <n v="20000"/>
    <n v="5"/>
  </r>
  <r>
    <x v="2"/>
    <x v="4"/>
    <n v="4"/>
    <n v="10"/>
    <n v="110000"/>
    <n v="10"/>
  </r>
  <r>
    <x v="2"/>
    <x v="0"/>
    <n v="5"/>
    <n v="3"/>
    <n v="50000"/>
    <n v="3.5"/>
  </r>
  <r>
    <x v="2"/>
    <x v="0"/>
    <n v="4"/>
    <n v="8"/>
    <n v="46000"/>
    <n v="8"/>
  </r>
  <r>
    <x v="2"/>
    <x v="0"/>
    <n v="5"/>
    <n v="15"/>
    <n v="115000"/>
    <n v="15"/>
  </r>
  <r>
    <x v="0"/>
    <x v="0"/>
    <n v="4"/>
    <n v="3"/>
    <n v="3205.4250037396623"/>
    <n v="3"/>
  </r>
  <r>
    <x v="89"/>
    <x v="3"/>
    <n v="3"/>
    <n v="20"/>
    <n v="76223.966339496474"/>
    <n v="20"/>
  </r>
  <r>
    <x v="11"/>
    <x v="0"/>
    <n v="4"/>
    <n v="21"/>
    <n v="52500"/>
    <n v="21"/>
  </r>
  <r>
    <x v="106"/>
    <x v="4"/>
    <n v="4"/>
    <n v="4"/>
    <n v="100800"/>
    <n v="4"/>
  </r>
  <r>
    <x v="0"/>
    <x v="9"/>
    <n v="5"/>
    <n v="5"/>
    <n v="21000"/>
    <n v="5"/>
  </r>
  <r>
    <x v="2"/>
    <x v="0"/>
    <n v="2"/>
    <n v="3"/>
    <n v="40000"/>
    <n v="3"/>
  </r>
  <r>
    <x v="2"/>
    <x v="0"/>
    <n v="5"/>
    <n v="5"/>
    <n v="46359"/>
    <n v="5"/>
  </r>
  <r>
    <x v="2"/>
    <x v="0"/>
    <n v="4"/>
    <n v="10"/>
    <n v="7000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3">
  <r>
    <x v="0"/>
    <s v="Analyst"/>
    <n v="4"/>
    <n v="5"/>
    <n v="5846"/>
    <n v="5"/>
    <x v="0"/>
  </r>
  <r>
    <x v="1"/>
    <s v="Controller"/>
    <n v="5"/>
    <n v="20"/>
    <n v="15000"/>
    <n v="20"/>
    <x v="1"/>
  </r>
  <r>
    <x v="2"/>
    <s v="Analyst"/>
    <n v="5"/>
    <n v="7"/>
    <n v="58000"/>
    <n v="7"/>
    <x v="0"/>
  </r>
  <r>
    <x v="3"/>
    <s v="Controller"/>
    <n v="3"/>
    <n v="20"/>
    <n v="48000"/>
    <n v="20"/>
    <x v="1"/>
  </r>
  <r>
    <x v="2"/>
    <s v="Engineer"/>
    <n v="5"/>
    <n v="1"/>
    <n v="54000"/>
    <n v="1"/>
    <x v="2"/>
  </r>
  <r>
    <x v="4"/>
    <s v="Analyst"/>
    <n v="5"/>
    <n v="10"/>
    <n v="41731"/>
    <n v="10"/>
    <x v="3"/>
  </r>
  <r>
    <x v="5"/>
    <s v="Manager"/>
    <n v="2"/>
    <n v="6"/>
    <n v="184207.91865378313"/>
    <n v="6"/>
    <x v="0"/>
  </r>
  <r>
    <x v="6"/>
    <s v="Analyst"/>
    <n v="5"/>
    <n v="2"/>
    <n v="12000"/>
    <n v="2"/>
    <x v="2"/>
  </r>
  <r>
    <x v="7"/>
    <s v="CXO or Top Mgmt."/>
    <n v="2"/>
    <n v="11"/>
    <n v="44000"/>
    <n v="11"/>
    <x v="3"/>
  </r>
  <r>
    <x v="3"/>
    <s v="Accountant"/>
    <n v="5"/>
    <n v="20"/>
    <n v="12227.430201752599"/>
    <n v="20"/>
    <x v="1"/>
  </r>
  <r>
    <x v="8"/>
    <s v="Specialist"/>
    <n v="3"/>
    <n v="23"/>
    <n v="65616.131023916547"/>
    <n v="23"/>
    <x v="4"/>
  </r>
  <r>
    <x v="9"/>
    <s v="Engineer"/>
    <n v="4"/>
    <n v="11"/>
    <n v="14000"/>
    <n v="11"/>
    <x v="3"/>
  </r>
  <r>
    <x v="0"/>
    <s v="Analyst"/>
    <n v="5"/>
    <n v="6"/>
    <n v="13338.129598894484"/>
    <n v="6"/>
    <x v="0"/>
  </r>
  <r>
    <x v="2"/>
    <s v="Analyst"/>
    <n v="5"/>
    <n v="27"/>
    <n v="49000"/>
    <n v="27"/>
    <x v="4"/>
  </r>
  <r>
    <x v="2"/>
    <s v="Engineer"/>
    <n v="2"/>
    <n v="10"/>
    <n v="85000"/>
    <n v="10"/>
    <x v="3"/>
  </r>
  <r>
    <x v="2"/>
    <s v="Engineer"/>
    <n v="5"/>
    <n v="6"/>
    <n v="75000"/>
    <n v="6"/>
    <x v="0"/>
  </r>
  <r>
    <x v="10"/>
    <s v="Manager"/>
    <n v="4"/>
    <n v="20"/>
    <n v="107000"/>
    <n v="20"/>
    <x v="1"/>
  </r>
  <r>
    <x v="11"/>
    <s v="Reporting"/>
    <n v="5"/>
    <n v="8"/>
    <n v="45000"/>
    <n v="8"/>
    <x v="3"/>
  </r>
  <r>
    <x v="0"/>
    <s v="Manager"/>
    <n v="3"/>
    <n v="15"/>
    <n v="9794.354178093412"/>
    <n v="15"/>
    <x v="5"/>
  </r>
  <r>
    <x v="0"/>
    <s v="Manager"/>
    <n v="2"/>
    <n v="22"/>
    <n v="50000"/>
    <n v="22"/>
    <x v="1"/>
  </r>
  <r>
    <x v="0"/>
    <s v="Manager"/>
    <n v="4"/>
    <n v="27"/>
    <n v="13500"/>
    <n v="27"/>
    <x v="4"/>
  </r>
  <r>
    <x v="2"/>
    <s v="Analyst"/>
    <n v="3"/>
    <n v="3"/>
    <n v="96000"/>
    <n v="3"/>
    <x v="0"/>
  </r>
  <r>
    <x v="0"/>
    <s v="Manager"/>
    <n v="4"/>
    <n v="10"/>
    <n v="17807.916687442568"/>
    <n v="10"/>
    <x v="3"/>
  </r>
  <r>
    <x v="2"/>
    <s v="CXO or Top Mgmt."/>
    <n v="4"/>
    <n v="30"/>
    <n v="75000"/>
    <n v="30"/>
    <x v="6"/>
  </r>
  <r>
    <x v="2"/>
    <s v="Manager"/>
    <n v="3"/>
    <n v="10"/>
    <n v="40000"/>
    <n v="10"/>
    <x v="3"/>
  </r>
  <r>
    <x v="2"/>
    <s v="Analyst"/>
    <n v="5"/>
    <n v="15"/>
    <n v="60000"/>
    <n v="15"/>
    <x v="5"/>
  </r>
  <r>
    <x v="12"/>
    <s v="Manager"/>
    <n v="4"/>
    <n v="3"/>
    <n v="41160.941823328096"/>
    <n v="3"/>
    <x v="0"/>
  </r>
  <r>
    <x v="0"/>
    <s v="Engineer"/>
    <n v="2"/>
    <n v="16"/>
    <n v="16027.125018698311"/>
    <n v="16"/>
    <x v="5"/>
  </r>
  <r>
    <x v="0"/>
    <s v="Manager"/>
    <n v="4"/>
    <n v="25"/>
    <n v="10684.750012465542"/>
    <n v="25"/>
    <x v="4"/>
  </r>
  <r>
    <x v="13"/>
    <s v="Manager"/>
    <n v="5"/>
    <n v="8"/>
    <n v="41000"/>
    <n v="8"/>
    <x v="3"/>
  </r>
  <r>
    <x v="0"/>
    <s v="Specialist"/>
    <n v="4"/>
    <n v="3"/>
    <n v="6410.8500074793246"/>
    <n v="3"/>
    <x v="0"/>
  </r>
  <r>
    <x v="14"/>
    <s v="Analyst"/>
    <n v="5"/>
    <n v="7"/>
    <n v="55166.239522354947"/>
    <n v="7"/>
    <x v="0"/>
  </r>
  <r>
    <x v="15"/>
    <s v="Analyst"/>
    <n v="3"/>
    <n v="10"/>
    <n v="19200"/>
    <n v="10"/>
    <x v="3"/>
  </r>
  <r>
    <x v="0"/>
    <s v="Consultant"/>
    <n v="5"/>
    <n v="10"/>
    <n v="8903.9583437212841"/>
    <n v="10"/>
    <x v="3"/>
  </r>
  <r>
    <x v="2"/>
    <s v="Manager"/>
    <n v="3"/>
    <n v="4"/>
    <n v="150000"/>
    <n v="4"/>
    <x v="0"/>
  </r>
  <r>
    <x v="2"/>
    <s v="Engineer"/>
    <n v="4"/>
    <n v="7"/>
    <n v="69000"/>
    <n v="7"/>
    <x v="0"/>
  </r>
  <r>
    <x v="2"/>
    <s v="Consultant"/>
    <n v="3"/>
    <n v="5"/>
    <n v="30000"/>
    <n v="5"/>
    <x v="0"/>
  </r>
  <r>
    <x v="0"/>
    <s v="Manager"/>
    <n v="4"/>
    <n v="3"/>
    <n v="7123.1666749770275"/>
    <n v="3"/>
    <x v="0"/>
  </r>
  <r>
    <x v="16"/>
    <s v="Consultant"/>
    <n v="3"/>
    <n v="25"/>
    <n v="71393.675948184507"/>
    <n v="25"/>
    <x v="4"/>
  </r>
  <r>
    <x v="0"/>
    <s v="Analyst"/>
    <n v="4"/>
    <n v="15"/>
    <n v="14500"/>
    <n v="15"/>
    <x v="5"/>
  </r>
  <r>
    <x v="17"/>
    <s v="Engineer"/>
    <n v="3"/>
    <n v="7"/>
    <n v="68835.306612122877"/>
    <n v="7"/>
    <x v="0"/>
  </r>
  <r>
    <x v="2"/>
    <s v="Accountant"/>
    <n v="4"/>
    <n v="20"/>
    <n v="58000"/>
    <n v="20"/>
    <x v="1"/>
  </r>
  <r>
    <x v="2"/>
    <s v="Misc."/>
    <n v="2"/>
    <n v="5"/>
    <n v="90000"/>
    <n v="5"/>
    <x v="0"/>
  </r>
  <r>
    <x v="0"/>
    <s v="Manager"/>
    <n v="3"/>
    <n v="10"/>
    <n v="14246.333349954055"/>
    <n v="10"/>
    <x v="3"/>
  </r>
  <r>
    <x v="14"/>
    <s v="Analyst"/>
    <n v="4"/>
    <n v="17"/>
    <n v="50437.70470615309"/>
    <n v="17"/>
    <x v="5"/>
  </r>
  <r>
    <x v="2"/>
    <s v="Consultant"/>
    <n v="2"/>
    <n v="18"/>
    <n v="12000"/>
    <n v="18"/>
    <x v="1"/>
  </r>
  <r>
    <x v="18"/>
    <s v="Manager"/>
    <n v="4"/>
    <n v="5"/>
    <n v="57167.974754622352"/>
    <n v="5"/>
    <x v="0"/>
  </r>
  <r>
    <x v="5"/>
    <s v="Analyst"/>
    <n v="5"/>
    <n v="20"/>
    <n v="100000"/>
    <n v="20"/>
    <x v="1"/>
  </r>
  <r>
    <x v="2"/>
    <s v="Accountant"/>
    <n v="3"/>
    <n v="10"/>
    <n v="57000"/>
    <n v="10"/>
    <x v="3"/>
  </r>
  <r>
    <x v="14"/>
    <s v="Accountant"/>
    <n v="4"/>
    <n v="8"/>
    <n v="63047.130882691366"/>
    <n v="8"/>
    <x v="3"/>
  </r>
  <r>
    <x v="5"/>
    <s v="Manager"/>
    <n v="5"/>
    <n v="3"/>
    <n v="30489.586535798586"/>
    <n v="3"/>
    <x v="0"/>
  </r>
  <r>
    <x v="0"/>
    <s v="Accountant"/>
    <n v="3"/>
    <n v="5"/>
    <n v="4320"/>
    <n v="5"/>
    <x v="0"/>
  </r>
  <r>
    <x v="2"/>
    <s v="Analyst"/>
    <n v="4"/>
    <n v="20"/>
    <n v="62000"/>
    <n v="20"/>
    <x v="1"/>
  </r>
  <r>
    <x v="0"/>
    <s v="Analyst"/>
    <n v="4"/>
    <n v="6"/>
    <n v="7500"/>
    <n v="6"/>
    <x v="0"/>
  </r>
  <r>
    <x v="14"/>
    <s v="Manager"/>
    <n v="2"/>
    <n v="10"/>
    <n v="28371.208897211112"/>
    <n v="10"/>
    <x v="3"/>
  </r>
  <r>
    <x v="19"/>
    <s v="Manager"/>
    <n v="3"/>
    <n v="15"/>
    <n v="62249.572510588783"/>
    <n v="15"/>
    <x v="5"/>
  </r>
  <r>
    <x v="2"/>
    <s v="Analyst"/>
    <n v="4"/>
    <n v="23"/>
    <n v="38000"/>
    <n v="23"/>
    <x v="4"/>
  </r>
  <r>
    <x v="2"/>
    <s v="Specialist"/>
    <n v="4"/>
    <n v="32"/>
    <n v="41000"/>
    <n v="32"/>
    <x v="6"/>
  </r>
  <r>
    <x v="2"/>
    <s v="Analyst"/>
    <n v="5"/>
    <n v="3"/>
    <n v="68000"/>
    <n v="3"/>
    <x v="0"/>
  </r>
  <r>
    <x v="17"/>
    <s v="Analyst"/>
    <n v="5"/>
    <n v="26"/>
    <n v="55068.245289698301"/>
    <n v="26"/>
    <x v="4"/>
  </r>
  <r>
    <x v="20"/>
    <s v="Manager"/>
    <n v="5"/>
    <n v="20"/>
    <n v="61000"/>
    <n v="20"/>
    <x v="1"/>
  </r>
  <r>
    <x v="19"/>
    <s v="Consultant"/>
    <n v="4"/>
    <n v="20"/>
    <n v="54627.175876639136"/>
    <n v="20"/>
    <x v="1"/>
  </r>
  <r>
    <x v="2"/>
    <s v="Manager"/>
    <n v="4"/>
    <n v="6"/>
    <n v="85000"/>
    <n v="6"/>
    <x v="0"/>
  </r>
  <r>
    <x v="18"/>
    <s v="Analyst"/>
    <n v="2"/>
    <n v="1"/>
    <n v="48275.178681681093"/>
    <n v="1"/>
    <x v="2"/>
  </r>
  <r>
    <x v="16"/>
    <s v="CXO or Top Mgmt."/>
    <n v="4"/>
    <n v="10"/>
    <n v="86692.320794224041"/>
    <n v="10"/>
    <x v="3"/>
  </r>
  <r>
    <x v="2"/>
    <s v="Analyst"/>
    <n v="3"/>
    <n v="5"/>
    <n v="85087"/>
    <n v="5"/>
    <x v="0"/>
  </r>
  <r>
    <x v="2"/>
    <s v="Analyst"/>
    <n v="5"/>
    <n v="4"/>
    <n v="50000"/>
    <n v="4"/>
    <x v="0"/>
  </r>
  <r>
    <x v="11"/>
    <s v="Manager"/>
    <n v="4"/>
    <n v="12"/>
    <n v="100000"/>
    <n v="12"/>
    <x v="3"/>
  </r>
  <r>
    <x v="2"/>
    <s v="Analyst"/>
    <n v="4"/>
    <n v="3"/>
    <n v="57000"/>
    <n v="3"/>
    <x v="0"/>
  </r>
  <r>
    <x v="2"/>
    <s v="Manager"/>
    <n v="5"/>
    <n v="12"/>
    <n v="75000"/>
    <n v="12"/>
    <x v="3"/>
  </r>
  <r>
    <x v="16"/>
    <s v="Manager"/>
    <n v="4"/>
    <n v="10"/>
    <n v="101990.96564026357"/>
    <n v="10"/>
    <x v="3"/>
  </r>
  <r>
    <x v="21"/>
    <s v="Manager"/>
    <n v="5"/>
    <n v="20"/>
    <n v="33420"/>
    <n v="20"/>
    <x v="1"/>
  </r>
  <r>
    <x v="17"/>
    <s v="Specialist"/>
    <n v="5"/>
    <n v="4"/>
    <n v="58460.842544152933"/>
    <n v="4"/>
    <x v="0"/>
  </r>
  <r>
    <x v="2"/>
    <s v="Consultant"/>
    <n v="5"/>
    <n v="3"/>
    <n v="15000"/>
    <n v="3"/>
    <x v="0"/>
  </r>
  <r>
    <x v="17"/>
    <s v="Analyst"/>
    <n v="2"/>
    <n v="8"/>
    <n v="60000"/>
    <n v="8"/>
    <x v="3"/>
  </r>
  <r>
    <x v="14"/>
    <s v="Analyst"/>
    <n v="3"/>
    <n v="3"/>
    <n v="157617.8272067284"/>
    <n v="3"/>
    <x v="0"/>
  </r>
  <r>
    <x v="22"/>
    <s v="Analyst"/>
    <n v="5"/>
    <n v="2"/>
    <n v="18000"/>
    <n v="2"/>
    <x v="2"/>
  </r>
  <r>
    <x v="2"/>
    <s v="Manager"/>
    <n v="3"/>
    <n v="1"/>
    <n v="50000"/>
    <n v="1.5"/>
    <x v="2"/>
  </r>
  <r>
    <x v="23"/>
    <s v="Analyst"/>
    <n v="5"/>
    <n v="6"/>
    <n v="26000"/>
    <n v="6"/>
    <x v="0"/>
  </r>
  <r>
    <x v="14"/>
    <s v="Manager"/>
    <n v="4"/>
    <n v="5"/>
    <n v="47285.348162018527"/>
    <n v="5"/>
    <x v="0"/>
  </r>
  <r>
    <x v="2"/>
    <s v="CXO or Top Mgmt."/>
    <n v="5"/>
    <n v="30"/>
    <n v="150000"/>
    <n v="30"/>
    <x v="6"/>
  </r>
  <r>
    <x v="2"/>
    <s v="Manager"/>
    <n v="4"/>
    <n v="1"/>
    <n v="120000"/>
    <n v="1"/>
    <x v="2"/>
  </r>
  <r>
    <x v="0"/>
    <s v="Consultant"/>
    <n v="5"/>
    <n v="5"/>
    <n v="8903.9583437212841"/>
    <n v="5"/>
    <x v="0"/>
  </r>
  <r>
    <x v="24"/>
    <s v="Analyst"/>
    <n v="5"/>
    <n v="11"/>
    <n v="31330"/>
    <n v="11"/>
    <x v="3"/>
  </r>
  <r>
    <x v="2"/>
    <s v="Engineer"/>
    <n v="3"/>
    <n v="4"/>
    <n v="110000"/>
    <n v="4"/>
    <x v="0"/>
  </r>
  <r>
    <x v="14"/>
    <s v="Consultant"/>
    <n v="4"/>
    <n v="1"/>
    <n v="81000"/>
    <n v="1"/>
    <x v="2"/>
  </r>
  <r>
    <x v="2"/>
    <s v="Analyst"/>
    <n v="4"/>
    <n v="5"/>
    <n v="40000"/>
    <n v="5"/>
    <x v="0"/>
  </r>
  <r>
    <x v="17"/>
    <s v="Analyst"/>
    <n v="4"/>
    <n v="3"/>
    <n v="41301.183967273726"/>
    <n v="3"/>
    <x v="0"/>
  </r>
  <r>
    <x v="2"/>
    <s v="CXO or Top Mgmt."/>
    <n v="4"/>
    <n v="3"/>
    <n v="125000"/>
    <n v="3"/>
    <x v="0"/>
  </r>
  <r>
    <x v="2"/>
    <s v="Manager"/>
    <n v="3"/>
    <n v="5"/>
    <n v="36000"/>
    <n v="5"/>
    <x v="0"/>
  </r>
  <r>
    <x v="0"/>
    <s v="Consultant"/>
    <n v="2"/>
    <n v="8"/>
    <n v="2564.3400029917298"/>
    <n v="8"/>
    <x v="3"/>
  </r>
  <r>
    <x v="2"/>
    <s v="Analyst"/>
    <n v="2"/>
    <n v="3"/>
    <n v="75000"/>
    <n v="3"/>
    <x v="0"/>
  </r>
  <r>
    <x v="2"/>
    <s v="CXO or Top Mgmt."/>
    <n v="4"/>
    <n v="10"/>
    <n v="95000"/>
    <n v="10"/>
    <x v="3"/>
  </r>
  <r>
    <x v="2"/>
    <s v="Manager"/>
    <n v="3"/>
    <n v="9"/>
    <n v="24000"/>
    <n v="9"/>
    <x v="3"/>
  </r>
  <r>
    <x v="2"/>
    <s v="Manager"/>
    <n v="2"/>
    <n v="2"/>
    <n v="91000"/>
    <n v="2"/>
    <x v="2"/>
  </r>
  <r>
    <x v="2"/>
    <s v="Analyst"/>
    <n v="4"/>
    <n v="2"/>
    <n v="40000"/>
    <n v="2"/>
    <x v="2"/>
  </r>
  <r>
    <x v="2"/>
    <s v="Manager"/>
    <n v="4"/>
    <n v="3"/>
    <n v="57000"/>
    <n v="3"/>
    <x v="0"/>
  </r>
  <r>
    <x v="2"/>
    <s v="Consultant"/>
    <n v="4"/>
    <n v="11"/>
    <n v="74000"/>
    <n v="11"/>
    <x v="3"/>
  </r>
  <r>
    <x v="2"/>
    <s v="Analyst"/>
    <n v="4"/>
    <n v="12"/>
    <n v="80000"/>
    <n v="12"/>
    <x v="3"/>
  </r>
  <r>
    <x v="2"/>
    <s v="Specialist"/>
    <n v="4"/>
    <n v="10"/>
    <n v="90000"/>
    <n v="10"/>
    <x v="3"/>
  </r>
  <r>
    <x v="25"/>
    <s v="Analyst"/>
    <n v="2"/>
    <n v="4"/>
    <n v="21000"/>
    <n v="4.5"/>
    <x v="0"/>
  </r>
  <r>
    <x v="2"/>
    <s v="Manager"/>
    <n v="4"/>
    <n v="3"/>
    <n v="52000"/>
    <n v="3"/>
    <x v="0"/>
  </r>
  <r>
    <x v="26"/>
    <s v="Analyst"/>
    <n v="4"/>
    <n v="8"/>
    <n v="19200"/>
    <n v="8"/>
    <x v="3"/>
  </r>
  <r>
    <x v="2"/>
    <s v="Analyst"/>
    <n v="4"/>
    <n v="8"/>
    <n v="36000"/>
    <n v="8"/>
    <x v="3"/>
  </r>
  <r>
    <x v="2"/>
    <s v="Analyst"/>
    <n v="4"/>
    <n v="3"/>
    <n v="57400"/>
    <n v="3"/>
    <x v="0"/>
  </r>
  <r>
    <x v="2"/>
    <s v="Analyst"/>
    <n v="3"/>
    <n v="3"/>
    <n v="66000"/>
    <n v="3"/>
    <x v="0"/>
  </r>
  <r>
    <x v="27"/>
    <s v="Manager"/>
    <n v="4"/>
    <n v="12"/>
    <n v="44463.980364706273"/>
    <n v="12"/>
    <x v="3"/>
  </r>
  <r>
    <x v="2"/>
    <s v="Analyst"/>
    <n v="4"/>
    <n v="15"/>
    <n v="85000"/>
    <n v="15"/>
    <x v="5"/>
  </r>
  <r>
    <x v="2"/>
    <s v="Specialist"/>
    <n v="4"/>
    <n v="7"/>
    <n v="50000"/>
    <n v="7.3"/>
    <x v="0"/>
  </r>
  <r>
    <x v="2"/>
    <s v="Manager"/>
    <n v="4"/>
    <n v="1"/>
    <n v="58000"/>
    <n v="1"/>
    <x v="2"/>
  </r>
  <r>
    <x v="2"/>
    <s v="Accountant"/>
    <n v="5"/>
    <n v="6"/>
    <n v="37900"/>
    <n v="6"/>
    <x v="0"/>
  </r>
  <r>
    <x v="21"/>
    <s v="Manager"/>
    <n v="3"/>
    <n v="4"/>
    <n v="48000"/>
    <n v="4.5"/>
    <x v="0"/>
  </r>
  <r>
    <x v="2"/>
    <s v="Analyst"/>
    <n v="4"/>
    <n v="4"/>
    <n v="67000"/>
    <n v="4.5"/>
    <x v="0"/>
  </r>
  <r>
    <x v="21"/>
    <s v="Controller"/>
    <n v="4"/>
    <n v="15"/>
    <n v="85000"/>
    <n v="15"/>
    <x v="5"/>
  </r>
  <r>
    <x v="2"/>
    <s v="Analyst"/>
    <n v="4"/>
    <n v="5"/>
    <n v="56160"/>
    <n v="5"/>
    <x v="0"/>
  </r>
  <r>
    <x v="28"/>
    <s v="Manager"/>
    <n v="5"/>
    <n v="4"/>
    <n v="24000"/>
    <n v="4"/>
    <x v="0"/>
  </r>
  <r>
    <x v="2"/>
    <s v="Analyst"/>
    <n v="1"/>
    <n v="9"/>
    <n v="52000"/>
    <n v="9"/>
    <x v="3"/>
  </r>
  <r>
    <x v="17"/>
    <s v="Analyst"/>
    <n v="1"/>
    <n v="20"/>
    <n v="59001.691381819612"/>
    <n v="20"/>
    <x v="1"/>
  </r>
  <r>
    <x v="2"/>
    <s v="Accountant"/>
    <n v="5"/>
    <n v="3"/>
    <n v="70000"/>
    <n v="3"/>
    <x v="0"/>
  </r>
  <r>
    <x v="2"/>
    <s v="Specialist"/>
    <n v="4"/>
    <n v="18"/>
    <n v="50000"/>
    <n v="18"/>
    <x v="1"/>
  </r>
  <r>
    <x v="0"/>
    <s v="Analyst"/>
    <n v="2"/>
    <n v="2"/>
    <n v="40958.208381117904"/>
    <n v="2"/>
    <x v="2"/>
  </r>
  <r>
    <x v="2"/>
    <s v="Analyst"/>
    <n v="4"/>
    <n v="3"/>
    <n v="80000"/>
    <n v="3"/>
    <x v="0"/>
  </r>
  <r>
    <x v="2"/>
    <s v="Manager"/>
    <n v="5"/>
    <n v="4"/>
    <n v="128000"/>
    <n v="4"/>
    <x v="0"/>
  </r>
  <r>
    <x v="2"/>
    <s v="Manager"/>
    <n v="2"/>
    <n v="7"/>
    <n v="44000"/>
    <n v="7"/>
    <x v="0"/>
  </r>
  <r>
    <x v="2"/>
    <s v="Accountant"/>
    <n v="5"/>
    <n v="7"/>
    <n v="65000"/>
    <n v="7"/>
    <x v="0"/>
  </r>
  <r>
    <x v="29"/>
    <s v="Accountant"/>
    <n v="4"/>
    <n v="10"/>
    <n v="36000"/>
    <n v="10"/>
    <x v="3"/>
  </r>
  <r>
    <x v="3"/>
    <s v="Consultant"/>
    <n v="2"/>
    <n v="20"/>
    <n v="12000"/>
    <n v="20"/>
    <x v="1"/>
  </r>
  <r>
    <x v="14"/>
    <s v="Analyst"/>
    <n v="5"/>
    <n v="3"/>
    <n v="44383.603963142654"/>
    <n v="3"/>
    <x v="0"/>
  </r>
  <r>
    <x v="2"/>
    <s v="Analyst"/>
    <n v="4"/>
    <n v="2"/>
    <n v="45000"/>
    <n v="2"/>
    <x v="2"/>
  </r>
  <r>
    <x v="2"/>
    <s v="Analyst"/>
    <n v="3"/>
    <n v="23"/>
    <n v="54000"/>
    <n v="23"/>
    <x v="4"/>
  </r>
  <r>
    <x v="14"/>
    <s v="Manager"/>
    <n v="3"/>
    <n v="6"/>
    <n v="110332.47904470989"/>
    <n v="6"/>
    <x v="0"/>
  </r>
  <r>
    <x v="2"/>
    <s v="Analyst"/>
    <n v="4"/>
    <n v="2"/>
    <n v="71000"/>
    <n v="2"/>
    <x v="2"/>
  </r>
  <r>
    <x v="0"/>
    <s v="Manager"/>
    <n v="3"/>
    <n v="4"/>
    <n v="14246.333349954055"/>
    <n v="4"/>
    <x v="0"/>
  </r>
  <r>
    <x v="17"/>
    <s v="Manager"/>
    <n v="4"/>
    <n v="4"/>
    <n v="68835.306612122877"/>
    <n v="4.5"/>
    <x v="0"/>
  </r>
  <r>
    <x v="17"/>
    <s v="Manager"/>
    <n v="4"/>
    <n v="5"/>
    <n v="49168.076151516347"/>
    <n v="5"/>
    <x v="0"/>
  </r>
  <r>
    <x v="2"/>
    <s v="Analyst"/>
    <n v="4"/>
    <n v="14"/>
    <n v="40000"/>
    <n v="14"/>
    <x v="5"/>
  </r>
  <r>
    <x v="17"/>
    <s v="Analyst"/>
    <n v="3"/>
    <n v="7"/>
    <n v="60968.414427880263"/>
    <n v="7"/>
    <x v="0"/>
  </r>
  <r>
    <x v="0"/>
    <s v="Reporting"/>
    <n v="4"/>
    <n v="7"/>
    <n v="5983.4600069807029"/>
    <n v="7"/>
    <x v="0"/>
  </r>
  <r>
    <x v="2"/>
    <s v="Analyst"/>
    <n v="4"/>
    <n v="2"/>
    <n v="53000"/>
    <n v="2"/>
    <x v="2"/>
  </r>
  <r>
    <x v="2"/>
    <s v="CXO or Top Mgmt."/>
    <n v="3"/>
    <n v="2"/>
    <n v="104000"/>
    <n v="2"/>
    <x v="2"/>
  </r>
  <r>
    <x v="2"/>
    <s v="Engineer"/>
    <n v="4"/>
    <n v="10"/>
    <n v="57000"/>
    <n v="10"/>
    <x v="3"/>
  </r>
  <r>
    <x v="2"/>
    <s v="Analyst"/>
    <n v="3"/>
    <n v="4"/>
    <n v="45000"/>
    <n v="4"/>
    <x v="0"/>
  </r>
  <r>
    <x v="2"/>
    <s v="Analyst"/>
    <n v="4"/>
    <n v="2"/>
    <n v="92000"/>
    <n v="2"/>
    <x v="2"/>
  </r>
  <r>
    <x v="2"/>
    <s v="Manager"/>
    <n v="4"/>
    <n v="2"/>
    <n v="88000"/>
    <n v="2"/>
    <x v="2"/>
  </r>
  <r>
    <x v="2"/>
    <s v="Analyst"/>
    <n v="3"/>
    <n v="0"/>
    <n v="80000"/>
    <n v="0"/>
    <x v="2"/>
  </r>
  <r>
    <x v="2"/>
    <s v="Consultant"/>
    <n v="4"/>
    <n v="4"/>
    <n v="69000"/>
    <n v="4"/>
    <x v="0"/>
  </r>
  <r>
    <x v="26"/>
    <s v="Analyst"/>
    <n v="5"/>
    <n v="8"/>
    <n v="50000"/>
    <n v="8"/>
    <x v="3"/>
  </r>
  <r>
    <x v="2"/>
    <s v="Manager"/>
    <n v="3"/>
    <n v="0"/>
    <n v="35000"/>
    <n v="0"/>
    <x v="2"/>
  </r>
  <r>
    <x v="2"/>
    <s v="Analyst"/>
    <n v="4"/>
    <n v="5"/>
    <n v="96000"/>
    <n v="5"/>
    <x v="0"/>
  </r>
  <r>
    <x v="2"/>
    <s v="Accountant"/>
    <n v="5"/>
    <n v="2"/>
    <n v="65000"/>
    <n v="2"/>
    <x v="2"/>
  </r>
  <r>
    <x v="2"/>
    <s v="Analyst"/>
    <n v="5"/>
    <n v="2"/>
    <n v="37440"/>
    <n v="2"/>
    <x v="2"/>
  </r>
  <r>
    <x v="26"/>
    <s v="Accountant"/>
    <n v="5"/>
    <n v="12"/>
    <n v="15500"/>
    <n v="12"/>
    <x v="3"/>
  </r>
  <r>
    <x v="2"/>
    <s v="Analyst"/>
    <n v="3"/>
    <n v="1"/>
    <n v="90000"/>
    <n v="1"/>
    <x v="2"/>
  </r>
  <r>
    <x v="2"/>
    <s v="Analyst"/>
    <n v="5"/>
    <n v="2"/>
    <n v="66500"/>
    <n v="2"/>
    <x v="2"/>
  </r>
  <r>
    <x v="2"/>
    <s v="Accountant"/>
    <n v="5"/>
    <n v="10"/>
    <n v="100000"/>
    <n v="10"/>
    <x v="3"/>
  </r>
  <r>
    <x v="14"/>
    <s v="Manager"/>
    <n v="4"/>
    <n v="7"/>
    <n v="50831.74927416991"/>
    <n v="7"/>
    <x v="0"/>
  </r>
  <r>
    <x v="0"/>
    <s v="Manager"/>
    <n v="2"/>
    <n v="6"/>
    <n v="7479.3250087258784"/>
    <n v="6"/>
    <x v="0"/>
  </r>
  <r>
    <x v="2"/>
    <s v="Analyst"/>
    <n v="2"/>
    <n v="15"/>
    <n v="75000"/>
    <n v="15"/>
    <x v="5"/>
  </r>
  <r>
    <x v="17"/>
    <s v="Manager"/>
    <n v="2"/>
    <n v="6"/>
    <n v="58000"/>
    <n v="6"/>
    <x v="0"/>
  </r>
  <r>
    <x v="2"/>
    <s v="Manager"/>
    <n v="3"/>
    <n v="2"/>
    <n v="55000"/>
    <n v="2"/>
    <x v="2"/>
  </r>
  <r>
    <x v="2"/>
    <s v="Analyst"/>
    <n v="4"/>
    <n v="4"/>
    <n v="60000"/>
    <n v="4"/>
    <x v="0"/>
  </r>
  <r>
    <x v="0"/>
    <s v="Manager"/>
    <n v="4"/>
    <n v="3"/>
    <n v="23150.291693675339"/>
    <n v="3"/>
    <x v="0"/>
  </r>
  <r>
    <x v="17"/>
    <s v="Manager"/>
    <n v="3"/>
    <n v="6"/>
    <n v="105219.68296424497"/>
    <n v="6"/>
    <x v="0"/>
  </r>
  <r>
    <x v="10"/>
    <s v="Controller"/>
    <n v="5"/>
    <n v="2"/>
    <n v="145000"/>
    <n v="2"/>
    <x v="2"/>
  </r>
  <r>
    <x v="2"/>
    <s v="Accountant"/>
    <n v="4"/>
    <n v="1"/>
    <n v="22880"/>
    <n v="1"/>
    <x v="2"/>
  </r>
  <r>
    <x v="2"/>
    <s v="Consultant"/>
    <n v="4"/>
    <n v="7"/>
    <n v="80000"/>
    <n v="7"/>
    <x v="0"/>
  </r>
  <r>
    <x v="0"/>
    <s v="Analyst"/>
    <n v="3"/>
    <n v="3"/>
    <n v="8903.9583437212841"/>
    <n v="3.5"/>
    <x v="0"/>
  </r>
  <r>
    <x v="17"/>
    <s v="Analyst"/>
    <n v="4"/>
    <n v="10"/>
    <n v="88502.537072729421"/>
    <n v="10"/>
    <x v="3"/>
  </r>
  <r>
    <x v="0"/>
    <s v="Analyst"/>
    <n v="4"/>
    <n v="12"/>
    <n v="3205.4250037396623"/>
    <n v="12"/>
    <x v="3"/>
  </r>
  <r>
    <x v="2"/>
    <s v="Analyst"/>
    <n v="4"/>
    <n v="4"/>
    <n v="46584"/>
    <n v="4"/>
    <x v="0"/>
  </r>
  <r>
    <x v="2"/>
    <s v="Analyst"/>
    <n v="4"/>
    <n v="10"/>
    <n v="67000"/>
    <n v="10"/>
    <x v="3"/>
  </r>
  <r>
    <x v="0"/>
    <s v="Manager"/>
    <n v="4"/>
    <n v="13"/>
    <n v="19588.708356186824"/>
    <n v="13"/>
    <x v="5"/>
  </r>
  <r>
    <x v="2"/>
    <s v="Engineer"/>
    <n v="4"/>
    <n v="8"/>
    <n v="92000"/>
    <n v="8"/>
    <x v="3"/>
  </r>
  <r>
    <x v="2"/>
    <s v="Specialist"/>
    <n v="5"/>
    <n v="15"/>
    <n v="75000"/>
    <n v="15"/>
    <x v="5"/>
  </r>
  <r>
    <x v="0"/>
    <s v="Analyst"/>
    <n v="4"/>
    <n v="15"/>
    <n v="3205.4250037396623"/>
    <n v="15"/>
    <x v="5"/>
  </r>
  <r>
    <x v="14"/>
    <s v="Manager"/>
    <n v="5"/>
    <n v="5"/>
    <n v="29159.298033244755"/>
    <n v="5"/>
    <x v="0"/>
  </r>
  <r>
    <x v="2"/>
    <s v="Analyst"/>
    <n v="5"/>
    <n v="5"/>
    <n v="40000"/>
    <n v="5"/>
    <x v="0"/>
  </r>
  <r>
    <x v="2"/>
    <s v="Analyst"/>
    <n v="3"/>
    <n v="5"/>
    <n v="111680"/>
    <n v="5"/>
    <x v="0"/>
  </r>
  <r>
    <x v="17"/>
    <s v="Analyst"/>
    <n v="2"/>
    <n v="2"/>
    <n v="41406"/>
    <n v="2"/>
    <x v="2"/>
  </r>
  <r>
    <x v="2"/>
    <s v="Manager"/>
    <n v="4"/>
    <n v="7"/>
    <n v="70000"/>
    <n v="7"/>
    <x v="0"/>
  </r>
  <r>
    <x v="2"/>
    <s v="Analyst"/>
    <n v="2"/>
    <n v="2"/>
    <n v="40700"/>
    <n v="2"/>
    <x v="2"/>
  </r>
  <r>
    <x v="2"/>
    <s v="Analyst"/>
    <n v="4"/>
    <n v="12"/>
    <n v="40000"/>
    <n v="12"/>
    <x v="3"/>
  </r>
  <r>
    <x v="2"/>
    <s v="Accountant"/>
    <n v="4"/>
    <n v="5"/>
    <n v="60000"/>
    <n v="5"/>
    <x v="0"/>
  </r>
  <r>
    <x v="17"/>
    <s v="Consultant"/>
    <n v="5"/>
    <n v="1"/>
    <n v="90469.260118790073"/>
    <n v="1.5"/>
    <x v="2"/>
  </r>
  <r>
    <x v="0"/>
    <s v="Manager"/>
    <n v="5"/>
    <n v="15"/>
    <n v="13636"/>
    <n v="15"/>
    <x v="5"/>
  </r>
  <r>
    <x v="2"/>
    <s v="Manager"/>
    <n v="3"/>
    <n v="5"/>
    <n v="80000"/>
    <n v="5"/>
    <x v="0"/>
  </r>
  <r>
    <x v="17"/>
    <s v="Analyst"/>
    <n v="3"/>
    <n v="6"/>
    <n v="59001.691381819612"/>
    <n v="6"/>
    <x v="0"/>
  </r>
  <r>
    <x v="2"/>
    <s v="Analyst"/>
    <n v="4"/>
    <n v="6"/>
    <n v="28000"/>
    <n v="6"/>
    <x v="0"/>
  </r>
  <r>
    <x v="2"/>
    <s v="Analyst"/>
    <n v="4"/>
    <n v="7"/>
    <n v="60000"/>
    <n v="7"/>
    <x v="0"/>
  </r>
  <r>
    <x v="2"/>
    <s v="Specialist"/>
    <n v="3"/>
    <n v="7"/>
    <n v="96000"/>
    <n v="7"/>
    <x v="0"/>
  </r>
  <r>
    <x v="2"/>
    <s v="Analyst"/>
    <n v="4"/>
    <n v="8"/>
    <n v="67000"/>
    <n v="8"/>
    <x v="3"/>
  </r>
  <r>
    <x v="2"/>
    <s v="Analyst"/>
    <n v="4"/>
    <n v="8"/>
    <n v="70000"/>
    <n v="8"/>
    <x v="3"/>
  </r>
  <r>
    <x v="0"/>
    <s v="Manager"/>
    <n v="5"/>
    <n v="4"/>
    <n v="4149.2445881741187"/>
    <n v="4.5"/>
    <x v="0"/>
  </r>
  <r>
    <x v="2"/>
    <s v="Controller"/>
    <n v="4"/>
    <n v="6"/>
    <n v="99000"/>
    <n v="6"/>
    <x v="0"/>
  </r>
  <r>
    <x v="2"/>
    <s v="Manager"/>
    <n v="3"/>
    <n v="5"/>
    <n v="90000"/>
    <n v="5.5"/>
    <x v="0"/>
  </r>
  <r>
    <x v="0"/>
    <s v="Analyst"/>
    <n v="3"/>
    <n v="5"/>
    <n v="4897.177089046706"/>
    <n v="5"/>
    <x v="0"/>
  </r>
  <r>
    <x v="0"/>
    <s v="Analyst"/>
    <n v="5"/>
    <n v="20"/>
    <n v="3419.1200039889732"/>
    <n v="20"/>
    <x v="1"/>
  </r>
  <r>
    <x v="2"/>
    <s v="Manager"/>
    <n v="4"/>
    <n v="5"/>
    <n v="51000"/>
    <n v="5"/>
    <x v="0"/>
  </r>
  <r>
    <x v="2"/>
    <s v="Manager"/>
    <n v="5"/>
    <n v="1"/>
    <n v="100000"/>
    <n v="1"/>
    <x v="2"/>
  </r>
  <r>
    <x v="0"/>
    <s v="Manager"/>
    <n v="2"/>
    <n v="15"/>
    <n v="32054.250037396621"/>
    <n v="15"/>
    <x v="5"/>
  </r>
  <r>
    <x v="14"/>
    <s v="Analyst"/>
    <n v="3"/>
    <n v="20"/>
    <n v="47285.348162018527"/>
    <n v="20"/>
    <x v="1"/>
  </r>
  <r>
    <x v="8"/>
    <s v="Analyst"/>
    <n v="4"/>
    <n v="2"/>
    <n v="63519.971949580387"/>
    <n v="2"/>
    <x v="2"/>
  </r>
  <r>
    <x v="2"/>
    <s v="Analyst"/>
    <n v="4"/>
    <n v="2"/>
    <n v="108160"/>
    <n v="2"/>
    <x v="2"/>
  </r>
  <r>
    <x v="2"/>
    <s v="Manager"/>
    <n v="4"/>
    <n v="5"/>
    <n v="50000"/>
    <n v="5"/>
    <x v="0"/>
  </r>
  <r>
    <x v="2"/>
    <s v="Manager"/>
    <n v="2"/>
    <n v="4"/>
    <n v="400000"/>
    <n v="4"/>
    <x v="0"/>
  </r>
  <r>
    <x v="2"/>
    <s v="Analyst"/>
    <n v="5"/>
    <n v="11"/>
    <n v="43000"/>
    <n v="11"/>
    <x v="3"/>
  </r>
  <r>
    <x v="30"/>
    <s v="Analyst"/>
    <n v="5"/>
    <n v="14"/>
    <n v="27000"/>
    <n v="14"/>
    <x v="5"/>
  </r>
  <r>
    <x v="2"/>
    <s v="Manager"/>
    <n v="5"/>
    <n v="10"/>
    <n v="41000"/>
    <n v="10"/>
    <x v="3"/>
  </r>
  <r>
    <x v="2"/>
    <s v="CXO or Top Mgmt."/>
    <n v="4"/>
    <n v="20"/>
    <n v="100000"/>
    <n v="20"/>
    <x v="1"/>
  </r>
  <r>
    <x v="2"/>
    <s v="Analyst"/>
    <n v="4"/>
    <n v="4"/>
    <n v="42140"/>
    <n v="4"/>
    <x v="0"/>
  </r>
  <r>
    <x v="2"/>
    <s v="Analyst"/>
    <n v="4"/>
    <n v="3"/>
    <n v="80000"/>
    <n v="3"/>
    <x v="0"/>
  </r>
  <r>
    <x v="2"/>
    <s v="Manager"/>
    <n v="4"/>
    <n v="2"/>
    <n v="41600"/>
    <n v="2"/>
    <x v="2"/>
  </r>
  <r>
    <x v="2"/>
    <s v="Accountant"/>
    <n v="3"/>
    <n v="2"/>
    <n v="45000"/>
    <n v="2.5"/>
    <x v="0"/>
  </r>
  <r>
    <x v="31"/>
    <s v="Accountant"/>
    <n v="4"/>
    <n v="15"/>
    <n v="78000"/>
    <n v="15"/>
    <x v="5"/>
  </r>
  <r>
    <x v="0"/>
    <s v="Manager"/>
    <n v="4"/>
    <n v="18"/>
    <n v="8903.9583437212841"/>
    <n v="18"/>
    <x v="1"/>
  </r>
  <r>
    <x v="0"/>
    <s v="Accountant"/>
    <n v="4"/>
    <n v="11"/>
    <n v="6232.7708406048987"/>
    <n v="11"/>
    <x v="3"/>
  </r>
  <r>
    <x v="2"/>
    <s v="Controller"/>
    <n v="4"/>
    <n v="7"/>
    <n v="72500"/>
    <n v="7"/>
    <x v="0"/>
  </r>
  <r>
    <x v="32"/>
    <s v="Engineer"/>
    <n v="4"/>
    <n v="2"/>
    <n v="138000"/>
    <n v="2.4"/>
    <x v="2"/>
  </r>
  <r>
    <x v="0"/>
    <s v="Manager"/>
    <n v="4"/>
    <n v="7"/>
    <n v="8547.8000099724322"/>
    <n v="7"/>
    <x v="0"/>
  </r>
  <r>
    <x v="2"/>
    <s v="Analyst"/>
    <n v="4"/>
    <n v="7"/>
    <n v="80000"/>
    <n v="7"/>
    <x v="0"/>
  </r>
  <r>
    <x v="2"/>
    <s v="Manager"/>
    <n v="4"/>
    <n v="12"/>
    <n v="50000"/>
    <n v="12"/>
    <x v="3"/>
  </r>
  <r>
    <x v="17"/>
    <s v="Specialist"/>
    <n v="2"/>
    <n v="5"/>
    <n v="44251.268536364711"/>
    <n v="5"/>
    <x v="0"/>
  </r>
  <r>
    <x v="14"/>
    <s v="Manager"/>
    <n v="3"/>
    <n v="1"/>
    <n v="67775.665698893223"/>
    <n v="1"/>
    <x v="2"/>
  </r>
  <r>
    <x v="0"/>
    <s v="Analyst"/>
    <n v="2"/>
    <n v="4"/>
    <n v="3561.5833374885137"/>
    <n v="4"/>
    <x v="0"/>
  </r>
  <r>
    <x v="2"/>
    <s v="Specialist"/>
    <n v="3"/>
    <n v="7"/>
    <n v="65000"/>
    <n v="7"/>
    <x v="0"/>
  </r>
  <r>
    <x v="2"/>
    <s v="CXO or Top Mgmt."/>
    <n v="3"/>
    <n v="12"/>
    <n v="114000"/>
    <n v="12"/>
    <x v="3"/>
  </r>
  <r>
    <x v="2"/>
    <s v="CXO or Top Mgmt."/>
    <n v="4"/>
    <n v="20"/>
    <n v="95000"/>
    <n v="20"/>
    <x v="1"/>
  </r>
  <r>
    <x v="2"/>
    <s v="Analyst"/>
    <n v="4"/>
    <n v="10"/>
    <n v="52500"/>
    <n v="10"/>
    <x v="3"/>
  </r>
  <r>
    <x v="14"/>
    <s v="Manager"/>
    <n v="3"/>
    <n v="1"/>
    <n v="70928.022243027779"/>
    <n v="1.5"/>
    <x v="2"/>
  </r>
  <r>
    <x v="2"/>
    <s v="Analyst"/>
    <n v="4"/>
    <n v="5"/>
    <n v="60000"/>
    <n v="5"/>
    <x v="0"/>
  </r>
  <r>
    <x v="2"/>
    <s v="Accountant"/>
    <n v="4"/>
    <n v="2"/>
    <n v="65250"/>
    <n v="2"/>
    <x v="2"/>
  </r>
  <r>
    <x v="0"/>
    <s v="Manager"/>
    <n v="3"/>
    <n v="8"/>
    <n v="21369.500024931083"/>
    <n v="8"/>
    <x v="3"/>
  </r>
  <r>
    <x v="17"/>
    <s v="Manager"/>
    <n v="3"/>
    <n v="6"/>
    <n v="98336.152303032693"/>
    <n v="6"/>
    <x v="0"/>
  </r>
  <r>
    <x v="7"/>
    <s v="Specialist"/>
    <n v="5"/>
    <n v="10"/>
    <n v="15244.793267899293"/>
    <n v="10"/>
    <x v="3"/>
  </r>
  <r>
    <x v="2"/>
    <s v="Analyst"/>
    <n v="4"/>
    <n v="10"/>
    <n v="73000"/>
    <n v="10"/>
    <x v="3"/>
  </r>
  <r>
    <x v="2"/>
    <s v="Analyst"/>
    <n v="5"/>
    <n v="7"/>
    <n v="50000"/>
    <n v="7"/>
    <x v="0"/>
  </r>
  <r>
    <x v="2"/>
    <s v="Accountant"/>
    <n v="3"/>
    <n v="15"/>
    <n v="79000"/>
    <n v="15"/>
    <x v="5"/>
  </r>
  <r>
    <x v="2"/>
    <s v="Manager"/>
    <n v="4"/>
    <n v="10"/>
    <n v="90000"/>
    <n v="10"/>
    <x v="3"/>
  </r>
  <r>
    <x v="2"/>
    <s v="Manager"/>
    <n v="3"/>
    <n v="4"/>
    <n v="70000"/>
    <n v="4"/>
    <x v="0"/>
  </r>
  <r>
    <x v="17"/>
    <s v="Manager"/>
    <n v="4"/>
    <n v="10"/>
    <n v="63918.498996971248"/>
    <n v="10"/>
    <x v="3"/>
  </r>
  <r>
    <x v="2"/>
    <s v="Analyst"/>
    <n v="4"/>
    <n v="40"/>
    <n v="80000"/>
    <n v="40"/>
    <x v="7"/>
  </r>
  <r>
    <x v="2"/>
    <s v="Manager"/>
    <n v="4"/>
    <n v="2"/>
    <n v="140000"/>
    <n v="2"/>
    <x v="2"/>
  </r>
  <r>
    <x v="15"/>
    <s v="Consultant"/>
    <n v="3"/>
    <n v="15"/>
    <n v="96000"/>
    <n v="15"/>
    <x v="5"/>
  </r>
  <r>
    <x v="0"/>
    <s v="Manager"/>
    <n v="4"/>
    <n v="6"/>
    <n v="20000"/>
    <n v="6"/>
    <x v="0"/>
  </r>
  <r>
    <x v="2"/>
    <s v="Analyst"/>
    <n v="4"/>
    <n v="16"/>
    <n v="47700"/>
    <n v="16"/>
    <x v="5"/>
  </r>
  <r>
    <x v="0"/>
    <s v="Manager"/>
    <n v="2"/>
    <n v="2"/>
    <n v="25000"/>
    <n v="2"/>
    <x v="2"/>
  </r>
  <r>
    <x v="2"/>
    <s v="Analyst"/>
    <n v="4"/>
    <n v="5"/>
    <n v="52500"/>
    <n v="5"/>
    <x v="0"/>
  </r>
  <r>
    <x v="2"/>
    <s v="Analyst"/>
    <n v="5"/>
    <n v="15"/>
    <n v="40000"/>
    <n v="15"/>
    <x v="5"/>
  </r>
  <r>
    <x v="2"/>
    <s v="Analyst"/>
    <n v="4"/>
    <n v="5"/>
    <n v="31000"/>
    <n v="5"/>
    <x v="0"/>
  </r>
  <r>
    <x v="14"/>
    <s v="Consultant"/>
    <n v="5"/>
    <n v="3"/>
    <n v="83033.071372504521"/>
    <n v="3"/>
    <x v="0"/>
  </r>
  <r>
    <x v="2"/>
    <s v="Manager"/>
    <n v="4"/>
    <n v="5"/>
    <n v="130000"/>
    <n v="5"/>
    <x v="0"/>
  </r>
  <r>
    <x v="0"/>
    <s v="Analyst"/>
    <n v="5"/>
    <n v="13"/>
    <n v="8369.7208430980063"/>
    <n v="13"/>
    <x v="5"/>
  </r>
  <r>
    <x v="2"/>
    <s v="Analyst"/>
    <n v="3"/>
    <n v="0"/>
    <n v="51000"/>
    <n v="0"/>
    <x v="2"/>
  </r>
  <r>
    <x v="14"/>
    <s v="Analyst"/>
    <n v="5"/>
    <n v="3"/>
    <n v="94570.696324037053"/>
    <n v="3"/>
    <x v="0"/>
  </r>
  <r>
    <x v="0"/>
    <s v="Manager"/>
    <n v="3"/>
    <n v="1"/>
    <n v="34191.200039889729"/>
    <n v="1"/>
    <x v="2"/>
  </r>
  <r>
    <x v="14"/>
    <s v="Analyst"/>
    <n v="5"/>
    <n v="12"/>
    <n v="44132.991617883956"/>
    <n v="12"/>
    <x v="3"/>
  </r>
  <r>
    <x v="2"/>
    <s v="Specialist"/>
    <n v="4"/>
    <n v="3"/>
    <n v="73000"/>
    <n v="3"/>
    <x v="0"/>
  </r>
  <r>
    <x v="2"/>
    <s v="Accountant"/>
    <n v="5"/>
    <n v="3"/>
    <n v="62400"/>
    <n v="3"/>
    <x v="0"/>
  </r>
  <r>
    <x v="30"/>
    <s v="Consultant"/>
    <n v="5"/>
    <n v="5"/>
    <n v="27600"/>
    <n v="5"/>
    <x v="0"/>
  </r>
  <r>
    <x v="2"/>
    <s v="Manager"/>
    <n v="5"/>
    <n v="27"/>
    <n v="54000"/>
    <n v="27"/>
    <x v="4"/>
  </r>
  <r>
    <x v="0"/>
    <s v="Analyst"/>
    <n v="5"/>
    <n v="5"/>
    <n v="4914.9850057341491"/>
    <n v="5"/>
    <x v="0"/>
  </r>
  <r>
    <x v="2"/>
    <s v="Accountant"/>
    <n v="4"/>
    <n v="1"/>
    <n v="77000"/>
    <n v="1.1000000000000001"/>
    <x v="2"/>
  </r>
  <r>
    <x v="2"/>
    <s v="Manager"/>
    <n v="5"/>
    <n v="7"/>
    <n v="76000"/>
    <n v="7"/>
    <x v="0"/>
  </r>
  <r>
    <x v="2"/>
    <s v="CXO or Top Mgmt."/>
    <n v="3"/>
    <n v="4"/>
    <n v="103000"/>
    <n v="4"/>
    <x v="0"/>
  </r>
  <r>
    <x v="6"/>
    <s v="Specialist"/>
    <n v="2"/>
    <n v="10"/>
    <n v="7600"/>
    <n v="10"/>
    <x v="3"/>
  </r>
  <r>
    <x v="2"/>
    <s v="Analyst"/>
    <n v="4"/>
    <n v="2"/>
    <n v="40000"/>
    <n v="2"/>
    <x v="2"/>
  </r>
  <r>
    <x v="2"/>
    <s v="CXO or Top Mgmt."/>
    <n v="3"/>
    <n v="20"/>
    <n v="80000"/>
    <n v="20"/>
    <x v="1"/>
  </r>
  <r>
    <x v="2"/>
    <s v="Analyst"/>
    <n v="5"/>
    <n v="1"/>
    <n v="55000"/>
    <n v="1"/>
    <x v="2"/>
  </r>
  <r>
    <x v="2"/>
    <s v="Analyst"/>
    <n v="3"/>
    <n v="6"/>
    <n v="99000"/>
    <n v="6"/>
    <x v="0"/>
  </r>
  <r>
    <x v="33"/>
    <s v="Manager"/>
    <n v="4"/>
    <n v="5"/>
    <n v="9956.1219482708348"/>
    <n v="5"/>
    <x v="0"/>
  </r>
  <r>
    <x v="2"/>
    <s v="Analyst"/>
    <n v="4"/>
    <n v="20"/>
    <n v="75000"/>
    <n v="20"/>
    <x v="1"/>
  </r>
  <r>
    <x v="2"/>
    <s v="Manager"/>
    <n v="3"/>
    <n v="18"/>
    <n v="80000"/>
    <n v="18"/>
    <x v="1"/>
  </r>
  <r>
    <x v="0"/>
    <s v="Analyst"/>
    <n v="5"/>
    <n v="10"/>
    <n v="20000"/>
    <n v="10"/>
    <x v="3"/>
  </r>
  <r>
    <x v="2"/>
    <s v="Analyst"/>
    <n v="5"/>
    <n v="6"/>
    <n v="40000"/>
    <n v="6"/>
    <x v="0"/>
  </r>
  <r>
    <x v="2"/>
    <s v="Analyst"/>
    <n v="5"/>
    <n v="9"/>
    <n v="46000"/>
    <n v="9"/>
    <x v="3"/>
  </r>
  <r>
    <x v="24"/>
    <s v="Analyst"/>
    <n v="2"/>
    <n v="1"/>
    <n v="14000"/>
    <n v="1"/>
    <x v="2"/>
  </r>
  <r>
    <x v="2"/>
    <s v="Engineer"/>
    <n v="5"/>
    <n v="10"/>
    <n v="70000"/>
    <n v="10"/>
    <x v="3"/>
  </r>
  <r>
    <x v="13"/>
    <s v="Specialist"/>
    <n v="4"/>
    <n v="2"/>
    <n v="36000"/>
    <n v="2"/>
    <x v="2"/>
  </r>
  <r>
    <x v="2"/>
    <s v="Manager"/>
    <n v="3"/>
    <n v="20"/>
    <n v="15000"/>
    <n v="20"/>
    <x v="1"/>
  </r>
  <r>
    <x v="0"/>
    <s v="Consultant"/>
    <n v="5"/>
    <n v="18"/>
    <n v="26711.875031163851"/>
    <n v="18"/>
    <x v="1"/>
  </r>
  <r>
    <x v="34"/>
    <s v="Accountant"/>
    <n v="4"/>
    <n v="1"/>
    <n v="27221.92126875931"/>
    <n v="1"/>
    <x v="2"/>
  </r>
  <r>
    <x v="0"/>
    <s v="Reporting"/>
    <n v="5"/>
    <n v="1"/>
    <n v="22000"/>
    <n v="1"/>
    <x v="2"/>
  </r>
  <r>
    <x v="2"/>
    <s v="Manager"/>
    <n v="5"/>
    <n v="2"/>
    <n v="68000"/>
    <n v="2"/>
    <x v="2"/>
  </r>
  <r>
    <x v="2"/>
    <s v="Analyst"/>
    <n v="5"/>
    <n v="8"/>
    <n v="97000"/>
    <n v="8"/>
    <x v="3"/>
  </r>
  <r>
    <x v="14"/>
    <s v="Engineer"/>
    <n v="3"/>
    <n v="6"/>
    <n v="48861.526434085805"/>
    <n v="6.5"/>
    <x v="0"/>
  </r>
  <r>
    <x v="2"/>
    <s v="Analyst"/>
    <n v="4"/>
    <n v="3"/>
    <n v="65000"/>
    <n v="3.5"/>
    <x v="0"/>
  </r>
  <r>
    <x v="22"/>
    <s v="Manager"/>
    <n v="4"/>
    <n v="10"/>
    <n v="43200"/>
    <n v="10"/>
    <x v="3"/>
  </r>
  <r>
    <x v="0"/>
    <s v="Analyst"/>
    <n v="4"/>
    <n v="15"/>
    <n v="8013.5625093491553"/>
    <n v="15"/>
    <x v="5"/>
  </r>
  <r>
    <x v="2"/>
    <s v="Analyst"/>
    <n v="5"/>
    <n v="1"/>
    <n v="50000"/>
    <n v="1"/>
    <x v="2"/>
  </r>
  <r>
    <x v="2"/>
    <s v="Analyst"/>
    <n v="4"/>
    <n v="1"/>
    <n v="45000"/>
    <n v="1"/>
    <x v="2"/>
  </r>
  <r>
    <x v="0"/>
    <s v="Manager"/>
    <n v="4"/>
    <n v="10"/>
    <n v="3205.4250037396623"/>
    <n v="10"/>
    <x v="3"/>
  </r>
  <r>
    <x v="2"/>
    <s v="Manager"/>
    <n v="5"/>
    <n v="4"/>
    <n v="60000"/>
    <n v="4"/>
    <x v="0"/>
  </r>
  <r>
    <x v="2"/>
    <s v="Specialist"/>
    <n v="3"/>
    <n v="2"/>
    <n v="31000"/>
    <n v="2"/>
    <x v="2"/>
  </r>
  <r>
    <x v="2"/>
    <s v="Analyst"/>
    <n v="4"/>
    <n v="5"/>
    <n v="75000"/>
    <n v="5"/>
    <x v="0"/>
  </r>
  <r>
    <x v="2"/>
    <s v="CXO or Top Mgmt."/>
    <n v="2"/>
    <n v="8"/>
    <n v="16000"/>
    <n v="8"/>
    <x v="3"/>
  </r>
  <r>
    <x v="2"/>
    <s v="Analyst"/>
    <n v="5"/>
    <n v="10"/>
    <n v="36000"/>
    <n v="10"/>
    <x v="3"/>
  </r>
  <r>
    <x v="17"/>
    <s v="Analyst"/>
    <n v="5"/>
    <n v="15"/>
    <n v="41301.183967273726"/>
    <n v="15"/>
    <x v="5"/>
  </r>
  <r>
    <x v="2"/>
    <s v="Analyst"/>
    <n v="4"/>
    <n v="13"/>
    <n v="53000"/>
    <n v="13"/>
    <x v="5"/>
  </r>
  <r>
    <x v="5"/>
    <s v="Controller"/>
    <n v="5"/>
    <n v="2"/>
    <n v="82575.963534454509"/>
    <n v="2"/>
    <x v="2"/>
  </r>
  <r>
    <x v="2"/>
    <s v="Analyst"/>
    <n v="4"/>
    <n v="8"/>
    <n v="67000"/>
    <n v="8"/>
    <x v="3"/>
  </r>
  <r>
    <x v="0"/>
    <s v="Analyst"/>
    <n v="5"/>
    <n v="2"/>
    <n v="12000"/>
    <n v="2"/>
    <x v="2"/>
  </r>
  <r>
    <x v="2"/>
    <s v="Controller"/>
    <n v="5"/>
    <n v="14"/>
    <n v="85000"/>
    <n v="14"/>
    <x v="5"/>
  </r>
  <r>
    <x v="18"/>
    <s v="Reporting"/>
    <n v="5"/>
    <n v="15"/>
    <n v="254079.88779832155"/>
    <n v="15"/>
    <x v="5"/>
  </r>
  <r>
    <x v="2"/>
    <s v="Manager"/>
    <n v="4"/>
    <n v="25"/>
    <n v="40000"/>
    <n v="25"/>
    <x v="4"/>
  </r>
  <r>
    <x v="14"/>
    <s v="Engineer"/>
    <n v="2"/>
    <n v="6"/>
    <n v="31523.565441345683"/>
    <n v="6"/>
    <x v="0"/>
  </r>
  <r>
    <x v="2"/>
    <s v="Analyst"/>
    <n v="4"/>
    <n v="4"/>
    <n v="41000"/>
    <n v="4"/>
    <x v="0"/>
  </r>
  <r>
    <x v="0"/>
    <s v="Manager"/>
    <n v="2"/>
    <n v="10"/>
    <n v="24931.083362419595"/>
    <n v="10"/>
    <x v="3"/>
  </r>
  <r>
    <x v="2"/>
    <s v="Manager"/>
    <n v="4"/>
    <n v="15"/>
    <n v="125000"/>
    <n v="15"/>
    <x v="5"/>
  </r>
  <r>
    <x v="17"/>
    <s v="Analyst"/>
    <n v="5"/>
    <n v="8"/>
    <n v="59001.691381819612"/>
    <n v="8"/>
    <x v="3"/>
  </r>
  <r>
    <x v="26"/>
    <s v="Analyst"/>
    <n v="5"/>
    <n v="12"/>
    <n v="10956.982885192734"/>
    <n v="12"/>
    <x v="3"/>
  </r>
  <r>
    <x v="2"/>
    <s v="Analyst"/>
    <n v="3"/>
    <n v="6"/>
    <n v="70000"/>
    <n v="6"/>
    <x v="0"/>
  </r>
  <r>
    <x v="2"/>
    <s v="Specialist"/>
    <n v="5"/>
    <n v="18"/>
    <n v="400000"/>
    <n v="18"/>
    <x v="1"/>
  </r>
  <r>
    <x v="2"/>
    <s v="Analyst"/>
    <n v="4"/>
    <n v="1"/>
    <n v="55000"/>
    <n v="1"/>
    <x v="2"/>
  </r>
  <r>
    <x v="2"/>
    <s v="Analyst"/>
    <n v="4"/>
    <n v="11"/>
    <n v="60000"/>
    <n v="11"/>
    <x v="3"/>
  </r>
  <r>
    <x v="0"/>
    <s v="Manager"/>
    <n v="4"/>
    <n v="10"/>
    <n v="17807.916687442568"/>
    <n v="10"/>
    <x v="3"/>
  </r>
  <r>
    <x v="9"/>
    <s v="Manager"/>
    <n v="4"/>
    <n v="4"/>
    <n v="40000"/>
    <n v="4"/>
    <x v="0"/>
  </r>
  <r>
    <x v="2"/>
    <s v="Analyst"/>
    <n v="4"/>
    <n v="3"/>
    <n v="137500"/>
    <n v="3"/>
    <x v="0"/>
  </r>
  <r>
    <x v="20"/>
    <s v="Analyst"/>
    <n v="5"/>
    <n v="3"/>
    <n v="4545"/>
    <n v="3"/>
    <x v="0"/>
  </r>
  <r>
    <x v="14"/>
    <s v="Analyst"/>
    <n v="4"/>
    <n v="5"/>
    <n v="45709.169889951241"/>
    <n v="5"/>
    <x v="0"/>
  </r>
  <r>
    <x v="2"/>
    <s v="Specialist"/>
    <n v="4"/>
    <n v="4"/>
    <n v="47000"/>
    <n v="4"/>
    <x v="0"/>
  </r>
  <r>
    <x v="2"/>
    <s v="Analyst"/>
    <n v="5"/>
    <n v="20"/>
    <n v="65000"/>
    <n v="20"/>
    <x v="1"/>
  </r>
  <r>
    <x v="33"/>
    <s v="Reporting"/>
    <n v="4"/>
    <n v="1"/>
    <n v="10809.503829551191"/>
    <n v="1"/>
    <x v="2"/>
  </r>
  <r>
    <x v="2"/>
    <s v="Manager"/>
    <n v="4"/>
    <n v="6"/>
    <n v="92000"/>
    <n v="6"/>
    <x v="0"/>
  </r>
  <r>
    <x v="26"/>
    <s v="Manager"/>
    <n v="4"/>
    <n v="4"/>
    <n v="22000"/>
    <n v="4"/>
    <x v="0"/>
  </r>
  <r>
    <x v="2"/>
    <s v="Manager"/>
    <n v="3"/>
    <n v="5"/>
    <n v="108000"/>
    <n v="5"/>
    <x v="0"/>
  </r>
  <r>
    <x v="2"/>
    <s v="Analyst"/>
    <n v="2"/>
    <n v="15"/>
    <n v="61000"/>
    <n v="15"/>
    <x v="5"/>
  </r>
  <r>
    <x v="17"/>
    <s v="Manager"/>
    <n v="3"/>
    <n v="10"/>
    <n v="63918.498996971248"/>
    <n v="10"/>
    <x v="3"/>
  </r>
  <r>
    <x v="2"/>
    <s v="Analyst"/>
    <n v="5"/>
    <n v="8"/>
    <n v="50000"/>
    <n v="8"/>
    <x v="3"/>
  </r>
  <r>
    <x v="2"/>
    <s v="Accountant"/>
    <n v="5"/>
    <n v="8"/>
    <n v="150000"/>
    <n v="8"/>
    <x v="3"/>
  </r>
  <r>
    <x v="0"/>
    <s v="Analyst"/>
    <n v="4"/>
    <n v="17"/>
    <n v="7123.1666749770275"/>
    <n v="17"/>
    <x v="5"/>
  </r>
  <r>
    <x v="35"/>
    <s v="Manager"/>
    <n v="4"/>
    <n v="5"/>
    <n v="150000"/>
    <n v="5"/>
    <x v="0"/>
  </r>
  <r>
    <x v="2"/>
    <s v="Specialist"/>
    <n v="4"/>
    <n v="3"/>
    <n v="45000"/>
    <n v="3"/>
    <x v="0"/>
  </r>
  <r>
    <x v="2"/>
    <s v="Manager"/>
    <n v="5"/>
    <n v="5"/>
    <n v="135000"/>
    <n v="5"/>
    <x v="0"/>
  </r>
  <r>
    <x v="0"/>
    <s v="Analyst"/>
    <n v="3"/>
    <n v="3"/>
    <n v="6410.8500074793246"/>
    <n v="3"/>
    <x v="0"/>
  </r>
  <r>
    <x v="2"/>
    <s v="Manager"/>
    <n v="4"/>
    <n v="10"/>
    <n v="29000"/>
    <n v="10"/>
    <x v="3"/>
  </r>
  <r>
    <x v="0"/>
    <s v="Manager"/>
    <n v="5"/>
    <n v="13"/>
    <n v="13000"/>
    <n v="13"/>
    <x v="5"/>
  </r>
  <r>
    <x v="2"/>
    <s v="Analyst"/>
    <n v="5"/>
    <n v="3"/>
    <n v="63000"/>
    <n v="3.5"/>
    <x v="0"/>
  </r>
  <r>
    <x v="2"/>
    <s v="Analyst"/>
    <n v="4"/>
    <n v="6"/>
    <n v="95000"/>
    <n v="6"/>
    <x v="0"/>
  </r>
  <r>
    <x v="14"/>
    <s v="Analyst"/>
    <n v="4"/>
    <n v="6"/>
    <n v="100000"/>
    <n v="6"/>
    <x v="0"/>
  </r>
  <r>
    <x v="0"/>
    <s v="Reporting"/>
    <n v="4"/>
    <n v="9"/>
    <n v="3800"/>
    <n v="9"/>
    <x v="3"/>
  </r>
  <r>
    <x v="24"/>
    <s v="Consultant"/>
    <n v="4"/>
    <n v="5"/>
    <n v="11400"/>
    <n v="5"/>
    <x v="0"/>
  </r>
  <r>
    <x v="17"/>
    <s v="Analyst"/>
    <n v="4"/>
    <n v="10"/>
    <n v="55068.245289698301"/>
    <n v="10"/>
    <x v="3"/>
  </r>
  <r>
    <x v="2"/>
    <s v="Manager"/>
    <n v="3"/>
    <n v="10"/>
    <n v="53000"/>
    <n v="10"/>
    <x v="3"/>
  </r>
  <r>
    <x v="2"/>
    <s v="Engineer"/>
    <n v="4"/>
    <n v="3"/>
    <n v="130000"/>
    <n v="3"/>
    <x v="0"/>
  </r>
  <r>
    <x v="0"/>
    <s v="Analyst"/>
    <n v="5"/>
    <n v="2"/>
    <n v="6588.9291743537506"/>
    <n v="2"/>
    <x v="2"/>
  </r>
  <r>
    <x v="17"/>
    <s v="Consultant"/>
    <n v="3"/>
    <n v="5"/>
    <n v="157337.8436848523"/>
    <n v="5"/>
    <x v="0"/>
  </r>
  <r>
    <x v="2"/>
    <s v="Analyst"/>
    <n v="5"/>
    <n v="9"/>
    <n v="44200"/>
    <n v="9"/>
    <x v="3"/>
  </r>
  <r>
    <x v="2"/>
    <s v="Manager"/>
    <n v="3"/>
    <n v="6"/>
    <n v="56000"/>
    <n v="6"/>
    <x v="0"/>
  </r>
  <r>
    <x v="2"/>
    <s v="Engineer"/>
    <n v="3"/>
    <n v="15"/>
    <n v="72500"/>
    <n v="15"/>
    <x v="5"/>
  </r>
  <r>
    <x v="17"/>
    <s v="Analyst"/>
    <n v="4"/>
    <n v="20"/>
    <n v="73752.11422727452"/>
    <n v="20"/>
    <x v="1"/>
  </r>
  <r>
    <x v="14"/>
    <s v="Analyst"/>
    <n v="1"/>
    <n v="16"/>
    <n v="170000"/>
    <n v="16"/>
    <x v="5"/>
  </r>
  <r>
    <x v="2"/>
    <s v="Manager"/>
    <n v="3"/>
    <n v="0"/>
    <n v="68000"/>
    <n v="0.5"/>
    <x v="2"/>
  </r>
  <r>
    <x v="2"/>
    <s v="Analyst"/>
    <n v="5"/>
    <n v="11"/>
    <n v="75000"/>
    <n v="11"/>
    <x v="3"/>
  </r>
  <r>
    <x v="2"/>
    <s v="CXO or Top Mgmt."/>
    <n v="5"/>
    <n v="8"/>
    <n v="62500"/>
    <n v="8"/>
    <x v="3"/>
  </r>
  <r>
    <x v="0"/>
    <s v="Manager"/>
    <n v="4"/>
    <n v="7"/>
    <n v="25000"/>
    <n v="7"/>
    <x v="0"/>
  </r>
  <r>
    <x v="36"/>
    <s v="Consultant"/>
    <n v="2"/>
    <n v="4"/>
    <n v="68954.520184280962"/>
    <n v="4"/>
    <x v="0"/>
  </r>
  <r>
    <x v="2"/>
    <s v="Analyst"/>
    <n v="4"/>
    <n v="8"/>
    <n v="85000"/>
    <n v="8"/>
    <x v="3"/>
  </r>
  <r>
    <x v="14"/>
    <s v="Manager"/>
    <n v="4"/>
    <n v="8"/>
    <n v="67775.665698893223"/>
    <n v="8"/>
    <x v="3"/>
  </r>
  <r>
    <x v="2"/>
    <s v="Manager"/>
    <n v="4"/>
    <n v="25"/>
    <n v="89000"/>
    <n v="25"/>
    <x v="4"/>
  </r>
  <r>
    <x v="20"/>
    <s v="Analyst"/>
    <n v="5"/>
    <n v="3"/>
    <n v="35000"/>
    <n v="3"/>
    <x v="0"/>
  </r>
  <r>
    <x v="2"/>
    <s v="Manager"/>
    <n v="5"/>
    <n v="4"/>
    <n v="47500"/>
    <n v="4"/>
    <x v="0"/>
  </r>
  <r>
    <x v="2"/>
    <s v="Manager"/>
    <n v="3"/>
    <n v="20"/>
    <n v="130000"/>
    <n v="20"/>
    <x v="1"/>
  </r>
  <r>
    <x v="0"/>
    <s v="CXO or Top Mgmt."/>
    <n v="3"/>
    <n v="3"/>
    <n v="18000"/>
    <n v="3"/>
    <x v="0"/>
  </r>
  <r>
    <x v="0"/>
    <s v="Manager"/>
    <n v="2"/>
    <n v="10"/>
    <n v="8547.8000099724322"/>
    <n v="10"/>
    <x v="3"/>
  </r>
  <r>
    <x v="2"/>
    <s v="Manager"/>
    <n v="3"/>
    <n v="15"/>
    <n v="41932"/>
    <n v="15"/>
    <x v="5"/>
  </r>
  <r>
    <x v="24"/>
    <s v="Consultant"/>
    <n v="5"/>
    <n v="8"/>
    <n v="220700"/>
    <n v="8"/>
    <x v="3"/>
  </r>
  <r>
    <x v="2"/>
    <s v="CXO or Top Mgmt."/>
    <n v="3"/>
    <n v="5"/>
    <n v="194000"/>
    <n v="5"/>
    <x v="0"/>
  </r>
  <r>
    <x v="0"/>
    <s v="Analyst"/>
    <n v="4"/>
    <n v="8"/>
    <n v="160271.25018698312"/>
    <n v="8"/>
    <x v="3"/>
  </r>
  <r>
    <x v="0"/>
    <s v="Manager"/>
    <n v="3"/>
    <n v="1"/>
    <n v="8903.9583437212841"/>
    <n v="1"/>
    <x v="2"/>
  </r>
  <r>
    <x v="17"/>
    <s v="Analyst"/>
    <n v="4"/>
    <n v="8"/>
    <n v="78668.921842426149"/>
    <n v="8"/>
    <x v="3"/>
  </r>
  <r>
    <x v="7"/>
    <s v="Manager"/>
    <n v="3"/>
    <n v="6"/>
    <n v="22867.189901848938"/>
    <n v="6"/>
    <x v="0"/>
  </r>
  <r>
    <x v="14"/>
    <s v="CXO or Top Mgmt."/>
    <n v="3"/>
    <n v="12"/>
    <n v="94570.696324037053"/>
    <n v="12"/>
    <x v="3"/>
  </r>
  <r>
    <x v="2"/>
    <s v="Analyst"/>
    <n v="5"/>
    <n v="30"/>
    <n v="95000"/>
    <n v="30"/>
    <x v="6"/>
  </r>
  <r>
    <x v="0"/>
    <s v="Engineer"/>
    <n v="4"/>
    <n v="10"/>
    <n v="9616.275011218986"/>
    <n v="10"/>
    <x v="3"/>
  </r>
  <r>
    <x v="2"/>
    <s v="Analyst"/>
    <n v="2"/>
    <n v="3"/>
    <n v="48000"/>
    <n v="3"/>
    <x v="0"/>
  </r>
  <r>
    <x v="2"/>
    <s v="Analyst"/>
    <n v="4"/>
    <n v="4"/>
    <n v="46000"/>
    <n v="4"/>
    <x v="0"/>
  </r>
  <r>
    <x v="6"/>
    <s v="Reporting"/>
    <n v="3"/>
    <n v="2"/>
    <n v="15000"/>
    <n v="2"/>
    <x v="2"/>
  </r>
  <r>
    <x v="0"/>
    <s v="Manager"/>
    <n v="2"/>
    <n v="11"/>
    <n v="11040.908346214392"/>
    <n v="11"/>
    <x v="3"/>
  </r>
  <r>
    <x v="14"/>
    <s v="Manager"/>
    <n v="3"/>
    <n v="4"/>
    <n v="44132.991617883956"/>
    <n v="4"/>
    <x v="0"/>
  </r>
  <r>
    <x v="2"/>
    <s v="Manager"/>
    <n v="3"/>
    <n v="2"/>
    <n v="47000"/>
    <n v="2"/>
    <x v="2"/>
  </r>
  <r>
    <x v="2"/>
    <s v="Analyst"/>
    <n v="3"/>
    <n v="3"/>
    <n v="44000"/>
    <n v="3"/>
    <x v="0"/>
  </r>
  <r>
    <x v="2"/>
    <s v="Accountant"/>
    <n v="4"/>
    <n v="4"/>
    <n v="55000"/>
    <n v="4.5"/>
    <x v="0"/>
  </r>
  <r>
    <x v="11"/>
    <s v="Reporting"/>
    <n v="4"/>
    <n v="4"/>
    <n v="12000"/>
    <n v="4"/>
    <x v="0"/>
  </r>
  <r>
    <x v="2"/>
    <s v="Manager"/>
    <n v="3"/>
    <n v="15"/>
    <n v="50000"/>
    <n v="15"/>
    <x v="5"/>
  </r>
  <r>
    <x v="0"/>
    <s v="Analyst"/>
    <n v="2"/>
    <n v="4"/>
    <n v="13355.937515581925"/>
    <n v="4"/>
    <x v="0"/>
  </r>
  <r>
    <x v="13"/>
    <s v="Specialist"/>
    <n v="4"/>
    <n v="10"/>
    <n v="99147"/>
    <n v="10"/>
    <x v="3"/>
  </r>
  <r>
    <x v="2"/>
    <s v="Manager"/>
    <n v="5"/>
    <n v="5"/>
    <n v="45880"/>
    <n v="5"/>
    <x v="0"/>
  </r>
  <r>
    <x v="2"/>
    <s v="Manager"/>
    <n v="4"/>
    <n v="5"/>
    <n v="70000"/>
    <n v="5"/>
    <x v="0"/>
  </r>
  <r>
    <x v="2"/>
    <s v="Analyst"/>
    <n v="5"/>
    <n v="5"/>
    <n v="100000"/>
    <n v="5"/>
    <x v="0"/>
  </r>
  <r>
    <x v="37"/>
    <s v="Analyst"/>
    <n v="3"/>
    <n v="5"/>
    <n v="17598.017290051986"/>
    <n v="5"/>
    <x v="0"/>
  </r>
  <r>
    <x v="2"/>
    <s v="Engineer"/>
    <n v="3"/>
    <n v="10"/>
    <n v="85000"/>
    <n v="10"/>
    <x v="3"/>
  </r>
  <r>
    <x v="2"/>
    <s v="Manager"/>
    <n v="4"/>
    <n v="20"/>
    <n v="47000"/>
    <n v="20"/>
    <x v="1"/>
  </r>
  <r>
    <x v="2"/>
    <s v="Manager"/>
    <n v="3"/>
    <n v="25"/>
    <n v="40000"/>
    <n v="25"/>
    <x v="4"/>
  </r>
  <r>
    <x v="0"/>
    <s v="CXO or Top Mgmt."/>
    <n v="3"/>
    <n v="20"/>
    <n v="30000"/>
    <n v="20"/>
    <x v="1"/>
  </r>
  <r>
    <x v="17"/>
    <s v="Controller"/>
    <n v="4"/>
    <n v="13"/>
    <n v="70802.029658183528"/>
    <n v="13"/>
    <x v="5"/>
  </r>
  <r>
    <x v="2"/>
    <s v="Analyst"/>
    <n v="4"/>
    <n v="2"/>
    <n v="34000"/>
    <n v="2"/>
    <x v="2"/>
  </r>
  <r>
    <x v="2"/>
    <s v="Analyst"/>
    <n v="4"/>
    <n v="5"/>
    <n v="52000"/>
    <n v="5"/>
    <x v="0"/>
  </r>
  <r>
    <x v="0"/>
    <s v="Engineer"/>
    <n v="2"/>
    <n v="6"/>
    <n v="5342.3750062327708"/>
    <n v="6"/>
    <x v="0"/>
  </r>
  <r>
    <x v="0"/>
    <s v="Analyst"/>
    <n v="4"/>
    <n v="3"/>
    <n v="7123.1666749770275"/>
    <n v="3"/>
    <x v="0"/>
  </r>
  <r>
    <x v="21"/>
    <s v="Manager"/>
    <n v="3"/>
    <n v="1"/>
    <n v="63586"/>
    <n v="1"/>
    <x v="2"/>
  </r>
  <r>
    <x v="14"/>
    <s v="Accountant"/>
    <n v="4"/>
    <n v="1"/>
    <n v="55166.239522354947"/>
    <n v="1.5"/>
    <x v="2"/>
  </r>
  <r>
    <x v="2"/>
    <s v="Analyst"/>
    <n v="4"/>
    <n v="20"/>
    <n v="60000"/>
    <n v="20"/>
    <x v="1"/>
  </r>
  <r>
    <x v="38"/>
    <s v="Manager"/>
    <n v="5"/>
    <n v="2"/>
    <n v="19200"/>
    <n v="2"/>
    <x v="2"/>
  </r>
  <r>
    <x v="39"/>
    <s v="Analyst"/>
    <n v="5"/>
    <n v="2"/>
    <n v="28109.627547434993"/>
    <n v="2"/>
    <x v="2"/>
  </r>
  <r>
    <x v="2"/>
    <s v="Analyst"/>
    <n v="4"/>
    <n v="15"/>
    <n v="56000"/>
    <n v="15"/>
    <x v="5"/>
  </r>
  <r>
    <x v="2"/>
    <s v="Accountant"/>
    <n v="4"/>
    <n v="5"/>
    <n v="52000"/>
    <n v="5"/>
    <x v="0"/>
  </r>
  <r>
    <x v="2"/>
    <s v="Analyst"/>
    <n v="5"/>
    <n v="15"/>
    <n v="51613"/>
    <n v="15"/>
    <x v="5"/>
  </r>
  <r>
    <x v="13"/>
    <s v="Analyst"/>
    <n v="4"/>
    <n v="4"/>
    <n v="35000"/>
    <n v="4"/>
    <x v="0"/>
  </r>
  <r>
    <x v="2"/>
    <s v="Manager"/>
    <n v="5"/>
    <n v="3"/>
    <n v="56000"/>
    <n v="3"/>
    <x v="0"/>
  </r>
  <r>
    <x v="2"/>
    <s v="Consultant"/>
    <n v="3"/>
    <n v="10"/>
    <n v="115000"/>
    <n v="10"/>
    <x v="3"/>
  </r>
  <r>
    <x v="14"/>
    <s v="Manager"/>
    <n v="2"/>
    <n v="8"/>
    <n v="104027.76595644075"/>
    <n v="8"/>
    <x v="3"/>
  </r>
  <r>
    <x v="0"/>
    <s v="Consultant"/>
    <n v="2"/>
    <n v="7"/>
    <n v="3561.5833374885137"/>
    <n v="7"/>
    <x v="0"/>
  </r>
  <r>
    <x v="2"/>
    <s v="CXO or Top Mgmt."/>
    <n v="4"/>
    <n v="8"/>
    <n v="72000"/>
    <n v="8"/>
    <x v="3"/>
  </r>
  <r>
    <x v="2"/>
    <s v="Analyst"/>
    <n v="5"/>
    <n v="2"/>
    <n v="90000"/>
    <n v="2.5"/>
    <x v="0"/>
  </r>
  <r>
    <x v="38"/>
    <s v="Accountant"/>
    <n v="3"/>
    <n v="35"/>
    <n v="8500"/>
    <n v="35"/>
    <x v="8"/>
  </r>
  <r>
    <x v="40"/>
    <s v="Analyst"/>
    <n v="3"/>
    <n v="3"/>
    <n v="12000"/>
    <n v="3"/>
    <x v="0"/>
  </r>
  <r>
    <x v="2"/>
    <s v="Consultant"/>
    <n v="5"/>
    <n v="2"/>
    <n v="250000"/>
    <n v="2"/>
    <x v="2"/>
  </r>
  <r>
    <x v="41"/>
    <s v="Analyst"/>
    <n v="5"/>
    <n v="4"/>
    <n v="89944.280280605832"/>
    <n v="4"/>
    <x v="0"/>
  </r>
  <r>
    <x v="0"/>
    <s v="Manager"/>
    <n v="5"/>
    <n v="10"/>
    <n v="4273.9000049862161"/>
    <n v="10"/>
    <x v="3"/>
  </r>
  <r>
    <x v="2"/>
    <s v="Manager"/>
    <n v="3"/>
    <n v="6"/>
    <n v="30000"/>
    <n v="6"/>
    <x v="0"/>
  </r>
  <r>
    <x v="38"/>
    <s v="Reporting"/>
    <n v="2"/>
    <n v="6"/>
    <n v="30000"/>
    <n v="6"/>
    <x v="0"/>
  </r>
  <r>
    <x v="2"/>
    <s v="Engineer"/>
    <n v="2"/>
    <n v="20"/>
    <n v="24000"/>
    <n v="20"/>
    <x v="1"/>
  </r>
  <r>
    <x v="2"/>
    <s v="Manager"/>
    <n v="4"/>
    <n v="5"/>
    <n v="60000"/>
    <n v="5"/>
    <x v="0"/>
  </r>
  <r>
    <x v="2"/>
    <s v="Analyst"/>
    <n v="3"/>
    <n v="4"/>
    <n v="76600"/>
    <n v="4"/>
    <x v="0"/>
  </r>
  <r>
    <x v="14"/>
    <s v="Controller"/>
    <n v="3"/>
    <n v="3"/>
    <n v="102451.58768437347"/>
    <n v="3"/>
    <x v="0"/>
  </r>
  <r>
    <x v="42"/>
    <s v="Engineer"/>
    <n v="5"/>
    <n v="0"/>
    <n v="6629"/>
    <n v="0"/>
    <x v="2"/>
  </r>
  <r>
    <x v="2"/>
    <s v="Analyst"/>
    <n v="2"/>
    <n v="6"/>
    <n v="90000"/>
    <n v="6"/>
    <x v="0"/>
  </r>
  <r>
    <x v="28"/>
    <s v="Analyst"/>
    <n v="2"/>
    <n v="7"/>
    <n v="8500"/>
    <n v="7"/>
    <x v="0"/>
  </r>
  <r>
    <x v="2"/>
    <s v="Analyst"/>
    <n v="4"/>
    <n v="2"/>
    <n v="75000"/>
    <n v="2"/>
    <x v="2"/>
  </r>
  <r>
    <x v="2"/>
    <s v="Analyst"/>
    <n v="3"/>
    <n v="25"/>
    <n v="72000"/>
    <n v="25"/>
    <x v="4"/>
  </r>
  <r>
    <x v="2"/>
    <s v="Analyst"/>
    <n v="4"/>
    <n v="6"/>
    <n v="65000"/>
    <n v="6"/>
    <x v="0"/>
  </r>
  <r>
    <x v="2"/>
    <s v="CXO or Top Mgmt."/>
    <n v="2"/>
    <n v="8"/>
    <n v="120000"/>
    <n v="8"/>
    <x v="3"/>
  </r>
  <r>
    <x v="0"/>
    <s v="Accountant"/>
    <n v="5"/>
    <n v="10"/>
    <n v="71231.666749770273"/>
    <n v="10"/>
    <x v="3"/>
  </r>
  <r>
    <x v="0"/>
    <s v="Manager"/>
    <n v="4"/>
    <n v="3"/>
    <n v="5342.3750062327708"/>
    <n v="3"/>
    <x v="0"/>
  </r>
  <r>
    <x v="0"/>
    <s v="Manager"/>
    <n v="4"/>
    <n v="7"/>
    <n v="19588.708356186824"/>
    <n v="7"/>
    <x v="0"/>
  </r>
  <r>
    <x v="2"/>
    <s v="Analyst"/>
    <n v="4"/>
    <n v="14"/>
    <n v="80000"/>
    <n v="14"/>
    <x v="5"/>
  </r>
  <r>
    <x v="0"/>
    <s v="Manager"/>
    <n v="4"/>
    <n v="8"/>
    <n v="53423.750062327701"/>
    <n v="8"/>
    <x v="3"/>
  </r>
  <r>
    <x v="17"/>
    <s v="Controller"/>
    <n v="3"/>
    <n v="1"/>
    <n v="108169.76753333595"/>
    <n v="1"/>
    <x v="2"/>
  </r>
  <r>
    <x v="2"/>
    <s v="Manager"/>
    <n v="3"/>
    <n v="8"/>
    <n v="51000"/>
    <n v="8"/>
    <x v="3"/>
  </r>
  <r>
    <x v="0"/>
    <s v="Reporting"/>
    <n v="4"/>
    <n v="2"/>
    <n v="5000"/>
    <n v="2"/>
    <x v="2"/>
  </r>
  <r>
    <x v="2"/>
    <s v="Engineer"/>
    <n v="4"/>
    <n v="2"/>
    <n v="74000"/>
    <n v="2.5"/>
    <x v="0"/>
  </r>
  <r>
    <x v="14"/>
    <s v="Consultant"/>
    <n v="4"/>
    <n v="3"/>
    <n v="94570.696324037053"/>
    <n v="3"/>
    <x v="0"/>
  </r>
  <r>
    <x v="2"/>
    <s v="Analyst"/>
    <n v="4"/>
    <n v="6"/>
    <n v="50000"/>
    <n v="6"/>
    <x v="0"/>
  </r>
  <r>
    <x v="0"/>
    <s v="Analyst"/>
    <n v="4"/>
    <n v="4"/>
    <n v="8903.9583437212841"/>
    <n v="4"/>
    <x v="0"/>
  </r>
  <r>
    <x v="43"/>
    <s v="Manager"/>
    <n v="4"/>
    <n v="3"/>
    <n v="78000"/>
    <n v="3"/>
    <x v="0"/>
  </r>
  <r>
    <x v="0"/>
    <s v="Manager"/>
    <n v="2"/>
    <n v="3"/>
    <n v="16027.125018698311"/>
    <n v="3"/>
    <x v="0"/>
  </r>
  <r>
    <x v="38"/>
    <s v="Analyst"/>
    <n v="5"/>
    <n v="6"/>
    <n v="7500"/>
    <n v="6"/>
    <x v="0"/>
  </r>
  <r>
    <x v="2"/>
    <s v="Analyst"/>
    <n v="5"/>
    <n v="6"/>
    <n v="60000"/>
    <n v="6"/>
    <x v="0"/>
  </r>
  <r>
    <x v="0"/>
    <s v="CXO or Top Mgmt."/>
    <n v="5"/>
    <n v="15"/>
    <n v="14246.333349954055"/>
    <n v="15"/>
    <x v="5"/>
  </r>
  <r>
    <x v="2"/>
    <s v="Manager"/>
    <n v="2"/>
    <n v="15"/>
    <n v="80000"/>
    <n v="15"/>
    <x v="5"/>
  </r>
  <r>
    <x v="14"/>
    <s v="Accountant"/>
    <n v="4"/>
    <n v="5"/>
    <n v="59894.774338556796"/>
    <n v="5"/>
    <x v="0"/>
  </r>
  <r>
    <x v="17"/>
    <s v="Manager"/>
    <n v="4"/>
    <n v="9"/>
    <n v="51134.799197576998"/>
    <n v="9"/>
    <x v="3"/>
  </r>
  <r>
    <x v="2"/>
    <s v="Manager"/>
    <n v="3"/>
    <n v="4"/>
    <n v="125000"/>
    <n v="4"/>
    <x v="0"/>
  </r>
  <r>
    <x v="2"/>
    <s v="Analyst"/>
    <n v="3"/>
    <n v="13"/>
    <n v="52000"/>
    <n v="13"/>
    <x v="5"/>
  </r>
  <r>
    <x v="2"/>
    <s v="Analyst"/>
    <n v="4"/>
    <n v="5"/>
    <n v="45000"/>
    <n v="5"/>
    <x v="0"/>
  </r>
  <r>
    <x v="14"/>
    <s v="Analyst"/>
    <n v="4"/>
    <n v="3"/>
    <n v="39404.456801682099"/>
    <n v="3.5"/>
    <x v="0"/>
  </r>
  <r>
    <x v="2"/>
    <s v="Manager"/>
    <n v="5"/>
    <n v="4"/>
    <n v="60000"/>
    <n v="4"/>
    <x v="0"/>
  </r>
  <r>
    <x v="17"/>
    <s v="Manager"/>
    <n v="2"/>
    <n v="5"/>
    <n v="68835.306612122877"/>
    <n v="5"/>
    <x v="0"/>
  </r>
  <r>
    <x v="44"/>
    <s v="Specialist"/>
    <n v="4"/>
    <n v="5"/>
    <n v="5250"/>
    <n v="5"/>
    <x v="0"/>
  </r>
  <r>
    <x v="17"/>
    <s v="Manager"/>
    <n v="4"/>
    <n v="4"/>
    <n v="85552.452503638444"/>
    <n v="4.5999999999999996"/>
    <x v="0"/>
  </r>
  <r>
    <x v="0"/>
    <s v="Analyst"/>
    <n v="4"/>
    <n v="2"/>
    <n v="2225.989585930321"/>
    <n v="2"/>
    <x v="2"/>
  </r>
  <r>
    <x v="2"/>
    <s v="CXO or Top Mgmt."/>
    <n v="3"/>
    <n v="10"/>
    <n v="150000"/>
    <n v="10"/>
    <x v="3"/>
  </r>
  <r>
    <x v="2"/>
    <s v="Analyst"/>
    <n v="4"/>
    <n v="3"/>
    <n v="50000"/>
    <n v="3.5"/>
    <x v="0"/>
  </r>
  <r>
    <x v="2"/>
    <s v="Analyst"/>
    <n v="4"/>
    <n v="5"/>
    <n v="70000"/>
    <n v="5"/>
    <x v="0"/>
  </r>
  <r>
    <x v="14"/>
    <s v="Manager"/>
    <n v="3"/>
    <n v="3"/>
    <n v="44921.080753917595"/>
    <n v="3"/>
    <x v="0"/>
  </r>
  <r>
    <x v="0"/>
    <s v="Specialist"/>
    <n v="4"/>
    <n v="5"/>
    <n v="20000"/>
    <n v="5"/>
    <x v="0"/>
  </r>
  <r>
    <x v="45"/>
    <s v="Analyst"/>
    <n v="5"/>
    <n v="10"/>
    <n v="12000"/>
    <n v="10"/>
    <x v="3"/>
  </r>
  <r>
    <x v="17"/>
    <s v="Accountant"/>
    <n v="4"/>
    <n v="25"/>
    <n v="1229201.9037879086"/>
    <n v="25"/>
    <x v="4"/>
  </r>
  <r>
    <x v="2"/>
    <s v="Analyst"/>
    <n v="1"/>
    <n v="12"/>
    <n v="30000"/>
    <n v="12"/>
    <x v="3"/>
  </r>
  <r>
    <x v="46"/>
    <s v="Engineer"/>
    <n v="3"/>
    <n v="5"/>
    <n v="24000"/>
    <n v="5"/>
    <x v="0"/>
  </r>
  <r>
    <x v="2"/>
    <s v="Engineer"/>
    <n v="2"/>
    <n v="8"/>
    <n v="92000"/>
    <n v="8"/>
    <x v="3"/>
  </r>
  <r>
    <x v="2"/>
    <s v="Analyst"/>
    <n v="4"/>
    <n v="7"/>
    <n v="52000"/>
    <n v="7"/>
    <x v="0"/>
  </r>
  <r>
    <x v="2"/>
    <s v="CXO or Top Mgmt."/>
    <n v="3"/>
    <n v="8"/>
    <n v="169000"/>
    <n v="8"/>
    <x v="3"/>
  </r>
  <r>
    <x v="47"/>
    <s v="Accountant"/>
    <n v="3"/>
    <n v="4"/>
    <n v="110000"/>
    <n v="4"/>
    <x v="0"/>
  </r>
  <r>
    <x v="11"/>
    <s v="Manager"/>
    <n v="3"/>
    <n v="5"/>
    <n v="131675.52225194403"/>
    <n v="5"/>
    <x v="0"/>
  </r>
  <r>
    <x v="14"/>
    <s v="Consultant"/>
    <n v="3"/>
    <n v="5"/>
    <n v="92994.518051969761"/>
    <n v="5"/>
    <x v="0"/>
  </r>
  <r>
    <x v="2"/>
    <s v="Analyst"/>
    <n v="4"/>
    <n v="15"/>
    <n v="50000"/>
    <n v="15"/>
    <x v="5"/>
  </r>
  <r>
    <x v="2"/>
    <s v="Analyst"/>
    <n v="3"/>
    <n v="6"/>
    <n v="65000"/>
    <n v="6"/>
    <x v="0"/>
  </r>
  <r>
    <x v="17"/>
    <s v="Analyst"/>
    <n v="5"/>
    <n v="3"/>
    <n v="45234.630059395036"/>
    <n v="3"/>
    <x v="0"/>
  </r>
  <r>
    <x v="2"/>
    <s v="Analyst"/>
    <n v="3"/>
    <n v="10"/>
    <n v="55000"/>
    <n v="10"/>
    <x v="3"/>
  </r>
  <r>
    <x v="0"/>
    <s v="Consultant"/>
    <n v="3"/>
    <n v="2"/>
    <n v="20000"/>
    <n v="2"/>
    <x v="2"/>
  </r>
  <r>
    <x v="0"/>
    <s v="Reporting"/>
    <n v="5"/>
    <n v="8"/>
    <n v="6000"/>
    <n v="8"/>
    <x v="3"/>
  </r>
  <r>
    <x v="14"/>
    <s v="CXO or Top Mgmt."/>
    <n v="4"/>
    <n v="4"/>
    <n v="299473.87169278396"/>
    <n v="4"/>
    <x v="0"/>
  </r>
  <r>
    <x v="14"/>
    <s v="Manager"/>
    <n v="4"/>
    <n v="16"/>
    <n v="44391.484854502989"/>
    <n v="16"/>
    <x v="5"/>
  </r>
  <r>
    <x v="2"/>
    <s v="Analyst"/>
    <n v="3"/>
    <n v="8"/>
    <n v="40000"/>
    <n v="8"/>
    <x v="3"/>
  </r>
  <r>
    <x v="47"/>
    <s v="Manager"/>
    <n v="4"/>
    <n v="20"/>
    <n v="108000"/>
    <n v="20"/>
    <x v="1"/>
  </r>
  <r>
    <x v="0"/>
    <s v="Analyst"/>
    <n v="3"/>
    <n v="10"/>
    <n v="3561.5833374885137"/>
    <n v="10"/>
    <x v="3"/>
  </r>
  <r>
    <x v="2"/>
    <s v="Analyst"/>
    <n v="5"/>
    <n v="5"/>
    <n v="84000"/>
    <n v="5"/>
    <x v="0"/>
  </r>
  <r>
    <x v="14"/>
    <s v="Manager"/>
    <n v="4"/>
    <n v="16"/>
    <n v="52013.882978220376"/>
    <n v="16"/>
    <x v="5"/>
  </r>
  <r>
    <x v="0"/>
    <s v="Manager"/>
    <n v="3"/>
    <n v="7"/>
    <n v="12821.700014958649"/>
    <n v="7"/>
    <x v="0"/>
  </r>
  <r>
    <x v="17"/>
    <s v="Analyst"/>
    <n v="4"/>
    <n v="7"/>
    <n v="67360.264327577388"/>
    <n v="7"/>
    <x v="0"/>
  </r>
  <r>
    <x v="9"/>
    <s v="Manager"/>
    <n v="4"/>
    <n v="5"/>
    <n v="23000"/>
    <n v="5"/>
    <x v="0"/>
  </r>
  <r>
    <x v="14"/>
    <s v="Manager"/>
    <n v="5"/>
    <n v="3"/>
    <n v="91418.339779902482"/>
    <n v="3"/>
    <x v="0"/>
  </r>
  <r>
    <x v="2"/>
    <s v="Analyst"/>
    <n v="5"/>
    <n v="8"/>
    <n v="77000"/>
    <n v="8"/>
    <x v="3"/>
  </r>
  <r>
    <x v="2"/>
    <s v="Analyst"/>
    <n v="4"/>
    <n v="7"/>
    <n v="100000"/>
    <n v="7"/>
    <x v="0"/>
  </r>
  <r>
    <x v="21"/>
    <s v="Controller"/>
    <n v="4"/>
    <n v="1"/>
    <n v="55500"/>
    <n v="1"/>
    <x v="2"/>
  </r>
  <r>
    <x v="48"/>
    <s v="Analyst"/>
    <n v="5"/>
    <n v="26"/>
    <n v="19055.991584874118"/>
    <n v="26"/>
    <x v="4"/>
  </r>
  <r>
    <x v="0"/>
    <s v="Manager"/>
    <n v="4"/>
    <n v="9"/>
    <n v="10684.750012465542"/>
    <n v="9"/>
    <x v="3"/>
  </r>
  <r>
    <x v="0"/>
    <s v="Manager"/>
    <n v="4"/>
    <n v="0"/>
    <n v="8400"/>
    <n v="0"/>
    <x v="2"/>
  </r>
  <r>
    <x v="0"/>
    <s v="Manager"/>
    <n v="3"/>
    <n v="5"/>
    <n v="8903.9583437212841"/>
    <n v="5"/>
    <x v="0"/>
  </r>
  <r>
    <x v="24"/>
    <s v="Analyst"/>
    <n v="5"/>
    <n v="10"/>
    <n v="12000"/>
    <n v="10"/>
    <x v="3"/>
  </r>
  <r>
    <x v="2"/>
    <s v="Manager"/>
    <n v="5"/>
    <n v="12"/>
    <n v="65000"/>
    <n v="12"/>
    <x v="3"/>
  </r>
  <r>
    <x v="14"/>
    <s v="Analyst"/>
    <n v="4"/>
    <n v="6"/>
    <n v="25849.323661903458"/>
    <n v="6"/>
    <x v="0"/>
  </r>
  <r>
    <x v="14"/>
    <s v="Analyst"/>
    <n v="2"/>
    <n v="3"/>
    <n v="122941.90522124816"/>
    <n v="3.5"/>
    <x v="0"/>
  </r>
  <r>
    <x v="2"/>
    <s v="Manager"/>
    <n v="3"/>
    <n v="15"/>
    <n v="76000"/>
    <n v="15"/>
    <x v="5"/>
  </r>
  <r>
    <x v="2"/>
    <s v="Consultant"/>
    <n v="5"/>
    <n v="10"/>
    <n v="150000"/>
    <n v="10"/>
    <x v="3"/>
  </r>
  <r>
    <x v="2"/>
    <s v="Analyst"/>
    <n v="4"/>
    <n v="9"/>
    <n v="54000"/>
    <n v="9"/>
    <x v="3"/>
  </r>
  <r>
    <x v="35"/>
    <s v="Manager"/>
    <n v="4"/>
    <n v="4"/>
    <n v="57000"/>
    <n v="4"/>
    <x v="0"/>
  </r>
  <r>
    <x v="2"/>
    <s v="Accountant"/>
    <n v="4"/>
    <n v="1"/>
    <n v="61000"/>
    <n v="1"/>
    <x v="2"/>
  </r>
  <r>
    <x v="2"/>
    <s v="Analyst"/>
    <n v="5"/>
    <n v="8"/>
    <n v="70000"/>
    <n v="8"/>
    <x v="3"/>
  </r>
  <r>
    <x v="0"/>
    <s v="Manager"/>
    <n v="4"/>
    <n v="10"/>
    <n v="15000"/>
    <n v="10"/>
    <x v="3"/>
  </r>
  <r>
    <x v="17"/>
    <s v="Manager"/>
    <n v="4"/>
    <n v="1"/>
    <n v="86093.301341305123"/>
    <n v="1"/>
    <x v="2"/>
  </r>
  <r>
    <x v="2"/>
    <s v="Manager"/>
    <n v="3"/>
    <n v="22"/>
    <n v="72600"/>
    <n v="22"/>
    <x v="1"/>
  </r>
  <r>
    <x v="2"/>
    <s v="CXO or Top Mgmt."/>
    <n v="3"/>
    <n v="30"/>
    <n v="100000"/>
    <n v="30"/>
    <x v="6"/>
  </r>
  <r>
    <x v="2"/>
    <s v="Analyst"/>
    <n v="4"/>
    <n v="3"/>
    <n v="104000"/>
    <n v="3"/>
    <x v="0"/>
  </r>
  <r>
    <x v="0"/>
    <s v="Manager"/>
    <n v="4"/>
    <n v="3"/>
    <n v="10684.750012465542"/>
    <n v="3"/>
    <x v="0"/>
  </r>
  <r>
    <x v="2"/>
    <s v="CXO or Top Mgmt."/>
    <n v="3"/>
    <n v="10"/>
    <n v="200000"/>
    <n v="10"/>
    <x v="3"/>
  </r>
  <r>
    <x v="18"/>
    <s v="Accountant"/>
    <n v="5"/>
    <n v="25"/>
    <n v="62564.631571458704"/>
    <n v="25"/>
    <x v="4"/>
  </r>
  <r>
    <x v="14"/>
    <s v="Manager"/>
    <n v="3"/>
    <n v="5"/>
    <n v="57530.506930455871"/>
    <n v="5"/>
    <x v="0"/>
  </r>
  <r>
    <x v="2"/>
    <s v="Manager"/>
    <n v="3"/>
    <n v="7"/>
    <n v="82300"/>
    <n v="7"/>
    <x v="0"/>
  </r>
  <r>
    <x v="2"/>
    <s v="Consultant"/>
    <n v="4"/>
    <n v="23"/>
    <n v="95000"/>
    <n v="23"/>
    <x v="4"/>
  </r>
  <r>
    <x v="14"/>
    <s v="Specialist"/>
    <n v="5"/>
    <n v="3"/>
    <n v="220664.95808941979"/>
    <n v="3"/>
    <x v="0"/>
  </r>
  <r>
    <x v="13"/>
    <s v="Analyst"/>
    <n v="3"/>
    <n v="4"/>
    <n v="72000"/>
    <n v="4"/>
    <x v="0"/>
  </r>
  <r>
    <x v="16"/>
    <s v="Analyst"/>
    <n v="3"/>
    <n v="10"/>
    <n v="61194.579384158147"/>
    <n v="10"/>
    <x v="3"/>
  </r>
  <r>
    <x v="49"/>
    <s v="Manager"/>
    <n v="3"/>
    <n v="20"/>
    <n v="120000"/>
    <n v="20"/>
    <x v="1"/>
  </r>
  <r>
    <x v="50"/>
    <s v="CXO or Top Mgmt."/>
    <n v="3"/>
    <n v="11"/>
    <n v="95000"/>
    <n v="11"/>
    <x v="3"/>
  </r>
  <r>
    <x v="2"/>
    <s v="Analyst"/>
    <n v="3"/>
    <n v="10"/>
    <n v="50000"/>
    <n v="10"/>
    <x v="3"/>
  </r>
  <r>
    <x v="14"/>
    <s v="Manager"/>
    <n v="4"/>
    <n v="8"/>
    <n v="115061.01386091174"/>
    <n v="8"/>
    <x v="3"/>
  </r>
  <r>
    <x v="51"/>
    <s v="Analyst"/>
    <n v="4"/>
    <n v="14"/>
    <n v="50000"/>
    <n v="14"/>
    <x v="5"/>
  </r>
  <r>
    <x v="2"/>
    <s v="Analyst"/>
    <n v="3"/>
    <n v="3"/>
    <n v="46000"/>
    <n v="3"/>
    <x v="0"/>
  </r>
  <r>
    <x v="3"/>
    <s v="Consultant"/>
    <n v="4"/>
    <n v="4"/>
    <n v="6368.453230079479"/>
    <n v="4"/>
    <x v="0"/>
  </r>
  <r>
    <x v="16"/>
    <s v="Analyst"/>
    <n v="4"/>
    <n v="20"/>
    <n v="86692.320794224041"/>
    <n v="20"/>
    <x v="1"/>
  </r>
  <r>
    <x v="0"/>
    <s v="Manager"/>
    <n v="5"/>
    <n v="15"/>
    <n v="8013.5625093491553"/>
    <n v="15"/>
    <x v="5"/>
  </r>
  <r>
    <x v="2"/>
    <s v="Accountant"/>
    <n v="5"/>
    <n v="10"/>
    <n v="43000"/>
    <n v="10"/>
    <x v="3"/>
  </r>
  <r>
    <x v="24"/>
    <s v="Engineer"/>
    <n v="4"/>
    <n v="5"/>
    <n v="18000"/>
    <n v="5"/>
    <x v="0"/>
  </r>
  <r>
    <x v="2"/>
    <s v="Analyst"/>
    <n v="3"/>
    <n v="5"/>
    <n v="55000"/>
    <n v="5"/>
    <x v="0"/>
  </r>
  <r>
    <x v="0"/>
    <s v="Analyst"/>
    <n v="5"/>
    <n v="20"/>
    <n v="8903.9583437212841"/>
    <n v="20"/>
    <x v="1"/>
  </r>
  <r>
    <x v="2"/>
    <s v="Reporting"/>
    <n v="5"/>
    <n v="7"/>
    <n v="45000"/>
    <n v="7"/>
    <x v="0"/>
  </r>
  <r>
    <x v="2"/>
    <s v="Manager"/>
    <n v="4"/>
    <n v="20"/>
    <n v="50000"/>
    <n v="20"/>
    <x v="1"/>
  </r>
  <r>
    <x v="2"/>
    <s v="Analyst"/>
    <n v="5"/>
    <n v="5"/>
    <n v="80000"/>
    <n v="5"/>
    <x v="0"/>
  </r>
  <r>
    <x v="2"/>
    <s v="Analyst"/>
    <n v="4"/>
    <n v="20"/>
    <n v="67000"/>
    <n v="20"/>
    <x v="1"/>
  </r>
  <r>
    <x v="52"/>
    <s v="Analyst"/>
    <n v="5"/>
    <n v="7"/>
    <n v="111000"/>
    <n v="7"/>
    <x v="0"/>
  </r>
  <r>
    <x v="2"/>
    <s v="CXO or Top Mgmt."/>
    <n v="4"/>
    <n v="20"/>
    <n v="120000"/>
    <n v="20"/>
    <x v="1"/>
  </r>
  <r>
    <x v="14"/>
    <s v="Consultant"/>
    <n v="4"/>
    <n v="1"/>
    <n v="31523.565441345683"/>
    <n v="1"/>
    <x v="2"/>
  </r>
  <r>
    <x v="16"/>
    <s v="Analyst"/>
    <n v="3"/>
    <n v="10"/>
    <n v="78533.043543002947"/>
    <n v="10"/>
    <x v="3"/>
  </r>
  <r>
    <x v="2"/>
    <s v="Specialist"/>
    <n v="2"/>
    <n v="6"/>
    <n v="60000"/>
    <n v="6"/>
    <x v="0"/>
  </r>
  <r>
    <x v="2"/>
    <s v="Analyst"/>
    <n v="3"/>
    <n v="2"/>
    <n v="35000"/>
    <n v="2"/>
    <x v="2"/>
  </r>
  <r>
    <x v="23"/>
    <s v="Manager"/>
    <n v="3"/>
    <n v="11"/>
    <n v="63519.971949580387"/>
    <n v="11"/>
    <x v="3"/>
  </r>
  <r>
    <x v="2"/>
    <s v="Specialist"/>
    <n v="5"/>
    <n v="5"/>
    <n v="54000"/>
    <n v="5"/>
    <x v="0"/>
  </r>
  <r>
    <x v="24"/>
    <s v="Controller"/>
    <n v="4"/>
    <n v="20"/>
    <n v="15600"/>
    <n v="20"/>
    <x v="1"/>
  </r>
  <r>
    <x v="2"/>
    <s v="Analyst"/>
    <n v="2"/>
    <n v="7"/>
    <n v="35000"/>
    <n v="7"/>
    <x v="0"/>
  </r>
  <r>
    <x v="2"/>
    <s v="CXO or Top Mgmt."/>
    <n v="2"/>
    <n v="20"/>
    <n v="188000"/>
    <n v="20"/>
    <x v="1"/>
  </r>
  <r>
    <x v="2"/>
    <s v="Analyst"/>
    <n v="5"/>
    <n v="1"/>
    <n v="27500"/>
    <n v="1"/>
    <x v="2"/>
  </r>
  <r>
    <x v="2"/>
    <s v="Controller"/>
    <n v="3"/>
    <n v="10"/>
    <n v="140000"/>
    <n v="10"/>
    <x v="3"/>
  </r>
  <r>
    <x v="18"/>
    <s v="Analyst"/>
    <n v="5"/>
    <n v="6"/>
    <n v="69871.969144538423"/>
    <n v="6"/>
    <x v="0"/>
  </r>
  <r>
    <x v="2"/>
    <s v="Analyst"/>
    <n v="4"/>
    <n v="2"/>
    <n v="45000"/>
    <n v="2"/>
    <x v="2"/>
  </r>
  <r>
    <x v="16"/>
    <s v="Analyst"/>
    <n v="3"/>
    <n v="11"/>
    <n v="95000"/>
    <n v="11"/>
    <x v="3"/>
  </r>
  <r>
    <x v="16"/>
    <s v="Manager"/>
    <n v="4"/>
    <n v="20"/>
    <n v="158085.99674240855"/>
    <n v="20"/>
    <x v="1"/>
  </r>
  <r>
    <x v="49"/>
    <s v="Analyst"/>
    <n v="4"/>
    <n v="23"/>
    <n v="63807.047488395103"/>
    <n v="23"/>
    <x v="4"/>
  </r>
  <r>
    <x v="2"/>
    <s v="Analyst"/>
    <n v="5"/>
    <n v="11"/>
    <n v="38000"/>
    <n v="11"/>
    <x v="3"/>
  </r>
  <r>
    <x v="2"/>
    <s v="Manager"/>
    <n v="4"/>
    <n v="6"/>
    <n v="90000"/>
    <n v="6"/>
    <x v="0"/>
  </r>
  <r>
    <x v="14"/>
    <s v="Manager"/>
    <n v="4"/>
    <n v="27"/>
    <n v="45393.934235537781"/>
    <n v="27"/>
    <x v="4"/>
  </r>
  <r>
    <x v="14"/>
    <s v="Analyst"/>
    <n v="5"/>
    <n v="10"/>
    <n v="33099.743713412965"/>
    <n v="10"/>
    <x v="3"/>
  </r>
  <r>
    <x v="0"/>
    <s v="Analyst"/>
    <n v="5"/>
    <n v="6"/>
    <n v="4285"/>
    <n v="6"/>
    <x v="0"/>
  </r>
  <r>
    <x v="53"/>
    <s v="Manager"/>
    <n v="2"/>
    <n v="20"/>
    <n v="6000"/>
    <n v="20"/>
    <x v="1"/>
  </r>
  <r>
    <x v="16"/>
    <s v="Analyst"/>
    <n v="4"/>
    <n v="8"/>
    <n v="22438.012440857987"/>
    <n v="8"/>
    <x v="3"/>
  </r>
  <r>
    <x v="2"/>
    <s v="Manager"/>
    <n v="3"/>
    <n v="15"/>
    <n v="90000"/>
    <n v="15"/>
    <x v="5"/>
  </r>
  <r>
    <x v="2"/>
    <s v="CXO or Top Mgmt."/>
    <n v="4"/>
    <n v="22"/>
    <n v="150000"/>
    <n v="22"/>
    <x v="1"/>
  </r>
  <r>
    <x v="16"/>
    <s v="Accountant"/>
    <n v="3"/>
    <n v="27"/>
    <n v="132588.25533234264"/>
    <n v="27"/>
    <x v="4"/>
  </r>
  <r>
    <x v="2"/>
    <s v="Analyst"/>
    <n v="4"/>
    <n v="3"/>
    <n v="45000"/>
    <n v="3"/>
    <x v="0"/>
  </r>
  <r>
    <x v="2"/>
    <s v="Specialist"/>
    <n v="3"/>
    <n v="10"/>
    <n v="50000"/>
    <n v="10"/>
    <x v="3"/>
  </r>
  <r>
    <x v="2"/>
    <s v="CXO or Top Mgmt."/>
    <n v="3"/>
    <n v="30"/>
    <n v="300000"/>
    <n v="30"/>
    <x v="6"/>
  </r>
  <r>
    <x v="16"/>
    <s v="Manager"/>
    <n v="2"/>
    <n v="10"/>
    <n v="104030.78495306884"/>
    <n v="10"/>
    <x v="3"/>
  </r>
  <r>
    <x v="2"/>
    <s v="Manager"/>
    <n v="4"/>
    <n v="15"/>
    <n v="115000"/>
    <n v="15"/>
    <x v="5"/>
  </r>
  <r>
    <x v="2"/>
    <s v="Analyst"/>
    <n v="4"/>
    <n v="3"/>
    <n v="70000"/>
    <n v="3"/>
    <x v="0"/>
  </r>
  <r>
    <x v="16"/>
    <s v="Specialist"/>
    <n v="4"/>
    <n v="16"/>
    <n v="108110.42357867939"/>
    <n v="16"/>
    <x v="5"/>
  </r>
  <r>
    <x v="2"/>
    <s v="Analyst"/>
    <n v="3"/>
    <n v="25"/>
    <n v="75000"/>
    <n v="25"/>
    <x v="4"/>
  </r>
  <r>
    <x v="2"/>
    <s v="Analyst"/>
    <n v="4"/>
    <n v="8"/>
    <n v="40414"/>
    <n v="8"/>
    <x v="3"/>
  </r>
  <r>
    <x v="2"/>
    <s v="Analyst"/>
    <n v="4"/>
    <n v="3"/>
    <n v="65000"/>
    <n v="3"/>
    <x v="0"/>
  </r>
  <r>
    <x v="2"/>
    <s v="Analyst"/>
    <n v="5"/>
    <n v="7"/>
    <n v="120000"/>
    <n v="7"/>
    <x v="0"/>
  </r>
  <r>
    <x v="54"/>
    <s v="Accountant"/>
    <n v="4"/>
    <n v="10"/>
    <n v="15092.18020692008"/>
    <n v="10"/>
    <x v="3"/>
  </r>
  <r>
    <x v="13"/>
    <s v="Consultant"/>
    <n v="5"/>
    <n v="10"/>
    <n v="36000"/>
    <n v="10"/>
    <x v="3"/>
  </r>
  <r>
    <x v="5"/>
    <s v="Analyst"/>
    <n v="3"/>
    <n v="4"/>
    <n v="63519.971949580387"/>
    <n v="4"/>
    <x v="0"/>
  </r>
  <r>
    <x v="2"/>
    <s v="Consultant"/>
    <n v="3"/>
    <n v="7"/>
    <n v="108000"/>
    <n v="7"/>
    <x v="0"/>
  </r>
  <r>
    <x v="2"/>
    <s v="Analyst"/>
    <n v="4"/>
    <n v="5"/>
    <n v="75000"/>
    <n v="5"/>
    <x v="0"/>
  </r>
  <r>
    <x v="0"/>
    <s v="Manager"/>
    <n v="2"/>
    <n v="3"/>
    <n v="7123.1666749770275"/>
    <n v="3"/>
    <x v="0"/>
  </r>
  <r>
    <x v="0"/>
    <s v="Manager"/>
    <n v="2"/>
    <n v="25"/>
    <n v="50000"/>
    <n v="25"/>
    <x v="4"/>
  </r>
  <r>
    <x v="2"/>
    <s v="Analyst"/>
    <n v="4"/>
    <n v="15"/>
    <n v="45000"/>
    <n v="15"/>
    <x v="5"/>
  </r>
  <r>
    <x v="2"/>
    <s v="Accountant"/>
    <n v="4"/>
    <n v="7"/>
    <n v="45000"/>
    <n v="7"/>
    <x v="0"/>
  </r>
  <r>
    <x v="2"/>
    <s v="Manager"/>
    <n v="3"/>
    <n v="20"/>
    <n v="90000"/>
    <n v="20"/>
    <x v="1"/>
  </r>
  <r>
    <x v="0"/>
    <s v="Analyst"/>
    <n v="3"/>
    <n v="5"/>
    <n v="4273.9000049862161"/>
    <n v="5"/>
    <x v="0"/>
  </r>
  <r>
    <x v="0"/>
    <s v="Manager"/>
    <n v="2"/>
    <n v="10"/>
    <n v="50000"/>
    <n v="10"/>
    <x v="3"/>
  </r>
  <r>
    <x v="2"/>
    <s v="Analyst"/>
    <n v="3"/>
    <n v="17"/>
    <n v="65000"/>
    <n v="17"/>
    <x v="5"/>
  </r>
  <r>
    <x v="2"/>
    <s v="Analyst"/>
    <n v="3"/>
    <n v="18"/>
    <n v="70000"/>
    <n v="18"/>
    <x v="1"/>
  </r>
  <r>
    <x v="2"/>
    <s v="Analyst"/>
    <n v="4"/>
    <n v="5"/>
    <n v="160000"/>
    <n v="5"/>
    <x v="0"/>
  </r>
  <r>
    <x v="16"/>
    <s v="Manager"/>
    <n v="3"/>
    <n v="20"/>
    <n v="101990.96564026357"/>
    <n v="20"/>
    <x v="1"/>
  </r>
  <r>
    <x v="0"/>
    <s v="Manager"/>
    <n v="4"/>
    <n v="10"/>
    <n v="6767.0083412281756"/>
    <n v="10"/>
    <x v="3"/>
  </r>
  <r>
    <x v="2"/>
    <s v="Analyst"/>
    <n v="3"/>
    <n v="8"/>
    <n v="30000"/>
    <n v="8"/>
    <x v="3"/>
  </r>
  <r>
    <x v="0"/>
    <s v="Analyst"/>
    <n v="4"/>
    <n v="3"/>
    <n v="7479.3250087258784"/>
    <n v="3"/>
    <x v="0"/>
  </r>
  <r>
    <x v="2"/>
    <s v="Manager"/>
    <n v="4"/>
    <n v="5"/>
    <n v="61000"/>
    <n v="5"/>
    <x v="0"/>
  </r>
  <r>
    <x v="55"/>
    <s v="Controller"/>
    <n v="4"/>
    <n v="20"/>
    <n v="13800"/>
    <n v="20"/>
    <x v="1"/>
  </r>
  <r>
    <x v="0"/>
    <s v="Analyst"/>
    <n v="4"/>
    <n v="6"/>
    <n v="15136.729184326183"/>
    <n v="6"/>
    <x v="0"/>
  </r>
  <r>
    <x v="0"/>
    <s v="Manager"/>
    <n v="3"/>
    <n v="10"/>
    <n v="32054.250037396621"/>
    <n v="10"/>
    <x v="3"/>
  </r>
  <r>
    <x v="2"/>
    <s v="Controller"/>
    <n v="4"/>
    <n v="15"/>
    <n v="80000"/>
    <n v="15"/>
    <x v="5"/>
  </r>
  <r>
    <x v="0"/>
    <s v="Manager"/>
    <n v="5"/>
    <n v="23"/>
    <n v="21000"/>
    <n v="23"/>
    <x v="4"/>
  </r>
  <r>
    <x v="17"/>
    <s v="Analyst"/>
    <n v="4"/>
    <n v="32"/>
    <n v="245840.3807575817"/>
    <n v="32"/>
    <x v="6"/>
  </r>
  <r>
    <x v="0"/>
    <s v="Reporting"/>
    <n v="5"/>
    <n v="3"/>
    <n v="2849.2666699908109"/>
    <n v="3"/>
    <x v="0"/>
  </r>
  <r>
    <x v="0"/>
    <s v="Manager"/>
    <n v="5"/>
    <n v="26"/>
    <n v="8400"/>
    <n v="26"/>
    <x v="4"/>
  </r>
  <r>
    <x v="16"/>
    <s v="Consultant"/>
    <n v="2"/>
    <n v="20"/>
    <n v="86692.320794224041"/>
    <n v="20"/>
    <x v="1"/>
  </r>
  <r>
    <x v="2"/>
    <s v="Manager"/>
    <n v="4"/>
    <n v="20"/>
    <n v="50000"/>
    <n v="20"/>
    <x v="1"/>
  </r>
  <r>
    <x v="0"/>
    <s v="Reporting"/>
    <n v="5"/>
    <n v="6"/>
    <n v="4000"/>
    <n v="6"/>
    <x v="0"/>
  </r>
  <r>
    <x v="16"/>
    <s v="Analyst"/>
    <n v="5"/>
    <n v="1"/>
    <n v="101990.96564026357"/>
    <n v="1"/>
    <x v="2"/>
  </r>
  <r>
    <x v="2"/>
    <s v="Manager"/>
    <n v="2"/>
    <n v="10"/>
    <n v="95000"/>
    <n v="10"/>
    <x v="3"/>
  </r>
  <r>
    <x v="56"/>
    <s v="Manager"/>
    <n v="3"/>
    <n v="5"/>
    <n v="10000"/>
    <n v="5"/>
    <x v="0"/>
  </r>
  <r>
    <x v="0"/>
    <s v="Reporting"/>
    <n v="5"/>
    <n v="4"/>
    <n v="4200"/>
    <n v="4"/>
    <x v="0"/>
  </r>
  <r>
    <x v="0"/>
    <s v="Manager"/>
    <n v="4"/>
    <n v="12"/>
    <n v="12821.700014958649"/>
    <n v="12"/>
    <x v="3"/>
  </r>
  <r>
    <x v="2"/>
    <s v="Analyst"/>
    <n v="5"/>
    <n v="3"/>
    <n v="39000"/>
    <n v="3"/>
    <x v="0"/>
  </r>
  <r>
    <x v="2"/>
    <s v="Analyst"/>
    <n v="4"/>
    <n v="12"/>
    <n v="60000"/>
    <n v="12"/>
    <x v="3"/>
  </r>
  <r>
    <x v="16"/>
    <s v="Analyst"/>
    <n v="5"/>
    <n v="10"/>
    <n v="173384.64158844808"/>
    <n v="10"/>
    <x v="3"/>
  </r>
  <r>
    <x v="2"/>
    <s v="Analyst"/>
    <n v="3"/>
    <n v="20"/>
    <n v="125000"/>
    <n v="20"/>
    <x v="1"/>
  </r>
  <r>
    <x v="16"/>
    <s v="Accountant"/>
    <n v="5"/>
    <n v="4"/>
    <n v="79552.953199405587"/>
    <n v="4"/>
    <x v="0"/>
  </r>
  <r>
    <x v="0"/>
    <s v="Accountant"/>
    <n v="4"/>
    <n v="3"/>
    <n v="3561.5833374885137"/>
    <n v="3"/>
    <x v="0"/>
  </r>
  <r>
    <x v="2"/>
    <s v="Manager"/>
    <n v="4"/>
    <n v="8"/>
    <n v="80000"/>
    <n v="8"/>
    <x v="3"/>
  </r>
  <r>
    <x v="0"/>
    <s v="Analyst"/>
    <n v="3"/>
    <n v="3"/>
    <n v="10684.750012465542"/>
    <n v="3"/>
    <x v="0"/>
  </r>
  <r>
    <x v="0"/>
    <s v="Engineer"/>
    <n v="5"/>
    <n v="2"/>
    <n v="5342.3750062327708"/>
    <n v="2"/>
    <x v="2"/>
  </r>
  <r>
    <x v="0"/>
    <s v="Manager"/>
    <n v="4"/>
    <n v="1"/>
    <n v="71231.666749770273"/>
    <n v="1.5"/>
    <x v="2"/>
  </r>
  <r>
    <x v="0"/>
    <s v="CXO or Top Mgmt."/>
    <n v="2"/>
    <n v="6"/>
    <n v="80135.625093491559"/>
    <n v="6"/>
    <x v="0"/>
  </r>
  <r>
    <x v="17"/>
    <s v="Manager"/>
    <n v="4"/>
    <n v="5"/>
    <n v="54084.883766667976"/>
    <n v="5"/>
    <x v="0"/>
  </r>
  <r>
    <x v="2"/>
    <s v="Analyst"/>
    <n v="4"/>
    <n v="30"/>
    <n v="53000"/>
    <n v="30"/>
    <x v="6"/>
  </r>
  <r>
    <x v="0"/>
    <s v="Reporting"/>
    <n v="4"/>
    <n v="1"/>
    <n v="5342.3750062327708"/>
    <n v="1"/>
    <x v="2"/>
  </r>
  <r>
    <x v="0"/>
    <s v="Manager"/>
    <n v="2"/>
    <n v="5"/>
    <n v="7123.1666749770275"/>
    <n v="5"/>
    <x v="0"/>
  </r>
  <r>
    <x v="0"/>
    <s v="Manager"/>
    <n v="4"/>
    <n v="11"/>
    <n v="10684.750012465542"/>
    <n v="11"/>
    <x v="3"/>
  </r>
  <r>
    <x v="0"/>
    <s v="Reporting"/>
    <n v="5"/>
    <n v="4"/>
    <n v="4000"/>
    <n v="4"/>
    <x v="0"/>
  </r>
  <r>
    <x v="32"/>
    <s v="Manager"/>
    <n v="5"/>
    <n v="1"/>
    <n v="8000"/>
    <n v="1"/>
    <x v="2"/>
  </r>
  <r>
    <x v="0"/>
    <s v="Manager"/>
    <n v="3"/>
    <n v="5"/>
    <n v="2671.1875031163854"/>
    <n v="5"/>
    <x v="0"/>
  </r>
  <r>
    <x v="0"/>
    <s v="Engineer"/>
    <n v="3"/>
    <n v="3"/>
    <n v="14246.333349954055"/>
    <n v="3"/>
    <x v="0"/>
  </r>
  <r>
    <x v="0"/>
    <s v="Reporting"/>
    <n v="2"/>
    <n v="3"/>
    <n v="8547.8000099724322"/>
    <n v="3"/>
    <x v="0"/>
  </r>
  <r>
    <x v="0"/>
    <s v="Manager"/>
    <n v="3"/>
    <n v="5"/>
    <n v="7693.0200089751897"/>
    <n v="5"/>
    <x v="0"/>
  </r>
  <r>
    <x v="0"/>
    <s v="Manager"/>
    <n v="5"/>
    <n v="8"/>
    <n v="4000"/>
    <n v="8"/>
    <x v="3"/>
  </r>
  <r>
    <x v="0"/>
    <s v="Manager"/>
    <n v="5"/>
    <n v="3"/>
    <n v="5400"/>
    <n v="3"/>
    <x v="0"/>
  </r>
  <r>
    <x v="0"/>
    <s v="Manager"/>
    <n v="3"/>
    <n v="10"/>
    <n v="186983.12521814698"/>
    <n v="10"/>
    <x v="3"/>
  </r>
  <r>
    <x v="0"/>
    <s v="Analyst"/>
    <n v="4"/>
    <n v="9"/>
    <n v="21500"/>
    <n v="9"/>
    <x v="3"/>
  </r>
  <r>
    <x v="0"/>
    <s v="Reporting"/>
    <n v="5"/>
    <n v="2"/>
    <n v="15000"/>
    <n v="2"/>
    <x v="2"/>
  </r>
  <r>
    <x v="3"/>
    <s v="Accountant"/>
    <n v="3"/>
    <n v="2"/>
    <n v="2122.8177433598262"/>
    <n v="2"/>
    <x v="2"/>
  </r>
  <r>
    <x v="0"/>
    <s v="Manager"/>
    <n v="4"/>
    <n v="3"/>
    <n v="16917.52085307044"/>
    <n v="3"/>
    <x v="0"/>
  </r>
  <r>
    <x v="0"/>
    <s v="Manager"/>
    <n v="5"/>
    <n v="11"/>
    <n v="2938.3062534280239"/>
    <n v="11"/>
    <x v="3"/>
  </r>
  <r>
    <x v="3"/>
    <s v="Analyst"/>
    <n v="4"/>
    <n v="12"/>
    <n v="16800"/>
    <n v="12"/>
    <x v="3"/>
  </r>
  <r>
    <x v="0"/>
    <s v="Engineer"/>
    <n v="4"/>
    <n v="10"/>
    <n v="37000"/>
    <n v="10"/>
    <x v="3"/>
  </r>
  <r>
    <x v="0"/>
    <s v="Analyst"/>
    <n v="4"/>
    <n v="4"/>
    <n v="5342.3750062327708"/>
    <n v="4.5"/>
    <x v="0"/>
  </r>
  <r>
    <x v="0"/>
    <s v="Reporting"/>
    <n v="5"/>
    <n v="3"/>
    <n v="3561.5833374885137"/>
    <n v="3"/>
    <x v="0"/>
  </r>
  <r>
    <x v="0"/>
    <s v="Manager"/>
    <n v="3"/>
    <n v="8"/>
    <n v="8547.8000099724322"/>
    <n v="8"/>
    <x v="3"/>
  </r>
  <r>
    <x v="0"/>
    <s v="Manager"/>
    <n v="5"/>
    <n v="8"/>
    <n v="5800"/>
    <n v="8"/>
    <x v="3"/>
  </r>
  <r>
    <x v="0"/>
    <s v="Reporting"/>
    <n v="5"/>
    <n v="3"/>
    <n v="4095.8208381117906"/>
    <n v="3"/>
    <x v="0"/>
  </r>
  <r>
    <x v="3"/>
    <s v="Manager"/>
    <n v="2"/>
    <n v="3"/>
    <n v="4914.9850057341491"/>
    <n v="3"/>
    <x v="0"/>
  </r>
  <r>
    <x v="22"/>
    <s v="Manager"/>
    <n v="4"/>
    <n v="12"/>
    <n v="24000"/>
    <n v="12"/>
    <x v="3"/>
  </r>
  <r>
    <x v="21"/>
    <s v="Accountant"/>
    <n v="3"/>
    <n v="15"/>
    <n v="24000"/>
    <n v="15"/>
    <x v="5"/>
  </r>
  <r>
    <x v="0"/>
    <s v="Manager"/>
    <n v="5"/>
    <n v="7"/>
    <n v="8738"/>
    <n v="7.3"/>
    <x v="0"/>
  </r>
  <r>
    <x v="56"/>
    <s v="Analyst"/>
    <n v="4"/>
    <n v="1"/>
    <n v="15000"/>
    <n v="1"/>
    <x v="2"/>
  </r>
  <r>
    <x v="21"/>
    <s v="Manager"/>
    <n v="3"/>
    <n v="6"/>
    <n v="56400"/>
    <n v="6"/>
    <x v="0"/>
  </r>
  <r>
    <x v="0"/>
    <s v="Analyst"/>
    <n v="4"/>
    <n v="4"/>
    <n v="10200"/>
    <n v="4.5"/>
    <x v="0"/>
  </r>
  <r>
    <x v="0"/>
    <s v="Reporting"/>
    <n v="5"/>
    <n v="4"/>
    <n v="5787.5729234188348"/>
    <n v="4.5"/>
    <x v="0"/>
  </r>
  <r>
    <x v="2"/>
    <s v="Consultant"/>
    <n v="3"/>
    <n v="15"/>
    <n v="105000"/>
    <n v="15"/>
    <x v="5"/>
  </r>
  <r>
    <x v="0"/>
    <s v="Manager"/>
    <n v="3"/>
    <n v="5"/>
    <n v="4451.9791718606421"/>
    <n v="5"/>
    <x v="0"/>
  </r>
  <r>
    <x v="0"/>
    <s v="Consultant"/>
    <n v="5"/>
    <n v="4"/>
    <n v="8369.7208430980063"/>
    <n v="4"/>
    <x v="0"/>
  </r>
  <r>
    <x v="33"/>
    <s v="Manager"/>
    <n v="4"/>
    <n v="9"/>
    <n v="17067.637625607145"/>
    <n v="9"/>
    <x v="3"/>
  </r>
  <r>
    <x v="16"/>
    <s v="Manager"/>
    <n v="2"/>
    <n v="20"/>
    <n v="101990.96564026357"/>
    <n v="20"/>
    <x v="1"/>
  </r>
  <r>
    <x v="0"/>
    <s v="Analyst"/>
    <n v="3"/>
    <n v="3"/>
    <n v="3917.7416712373652"/>
    <n v="3"/>
    <x v="0"/>
  </r>
  <r>
    <x v="2"/>
    <s v="Specialist"/>
    <n v="4"/>
    <n v="18"/>
    <n v="52000"/>
    <n v="18"/>
    <x v="1"/>
  </r>
  <r>
    <x v="0"/>
    <s v="Analyst"/>
    <n v="4"/>
    <n v="2"/>
    <n v="4630.058338735068"/>
    <n v="2"/>
    <x v="2"/>
  </r>
  <r>
    <x v="0"/>
    <s v="Analyst"/>
    <n v="3"/>
    <n v="3"/>
    <n v="2136.9500024931081"/>
    <n v="3"/>
    <x v="0"/>
  </r>
  <r>
    <x v="0"/>
    <s v="Analyst"/>
    <n v="2"/>
    <n v="4"/>
    <n v="13000"/>
    <n v="4"/>
    <x v="0"/>
  </r>
  <r>
    <x v="0"/>
    <s v="Manager"/>
    <n v="3"/>
    <n v="7"/>
    <n v="2564.3400029917298"/>
    <n v="7"/>
    <x v="0"/>
  </r>
  <r>
    <x v="0"/>
    <s v="Manager"/>
    <n v="3"/>
    <n v="7"/>
    <n v="20479.104190558952"/>
    <n v="7"/>
    <x v="0"/>
  </r>
  <r>
    <x v="34"/>
    <s v="Accountant"/>
    <n v="2"/>
    <n v="10"/>
    <n v="33500"/>
    <n v="10"/>
    <x v="3"/>
  </r>
  <r>
    <x v="0"/>
    <s v="Manager"/>
    <n v="3"/>
    <n v="20"/>
    <n v="50000"/>
    <n v="20"/>
    <x v="1"/>
  </r>
  <r>
    <x v="0"/>
    <s v="Manager"/>
    <n v="3"/>
    <n v="3"/>
    <n v="5342.3750062327708"/>
    <n v="3"/>
    <x v="0"/>
  </r>
  <r>
    <x v="0"/>
    <s v="Analyst"/>
    <n v="5"/>
    <n v="2"/>
    <n v="11539.530013462785"/>
    <n v="2"/>
    <x v="2"/>
  </r>
  <r>
    <x v="0"/>
    <s v="Manager"/>
    <n v="4"/>
    <n v="23"/>
    <n v="7000"/>
    <n v="23"/>
    <x v="4"/>
  </r>
  <r>
    <x v="0"/>
    <s v="Reporting"/>
    <n v="3"/>
    <n v="6"/>
    <n v="6767.0083412281756"/>
    <n v="6"/>
    <x v="0"/>
  </r>
  <r>
    <x v="57"/>
    <s v="Consultant"/>
    <n v="3"/>
    <n v="2"/>
    <n v="3000"/>
    <n v="2"/>
    <x v="2"/>
  </r>
  <r>
    <x v="0"/>
    <s v="Reporting"/>
    <n v="5"/>
    <n v="4"/>
    <n v="4451.9791718606421"/>
    <n v="4"/>
    <x v="0"/>
  </r>
  <r>
    <x v="0"/>
    <s v="CXO or Top Mgmt."/>
    <n v="4"/>
    <n v="4"/>
    <n v="2671.1875031163854"/>
    <n v="4.5"/>
    <x v="0"/>
  </r>
  <r>
    <x v="0"/>
    <s v="Manager"/>
    <n v="4"/>
    <n v="5"/>
    <n v="4957.7240057840108"/>
    <n v="5"/>
    <x v="0"/>
  </r>
  <r>
    <x v="0"/>
    <s v="Accountant"/>
    <n v="3"/>
    <n v="14"/>
    <n v="3205.4250037396623"/>
    <n v="14"/>
    <x v="5"/>
  </r>
  <r>
    <x v="0"/>
    <s v="Manager"/>
    <n v="4"/>
    <n v="7"/>
    <n v="14246.333349954055"/>
    <n v="7"/>
    <x v="0"/>
  </r>
  <r>
    <x v="0"/>
    <s v="Analyst"/>
    <n v="5"/>
    <n v="7"/>
    <n v="5342.3750062327708"/>
    <n v="7"/>
    <x v="0"/>
  </r>
  <r>
    <x v="0"/>
    <s v="Analyst"/>
    <n v="5"/>
    <n v="2"/>
    <n v="6588.9291743537506"/>
    <n v="2"/>
    <x v="2"/>
  </r>
  <r>
    <x v="0"/>
    <s v="Analyst"/>
    <n v="5"/>
    <n v="2"/>
    <n v="6588.9291743537506"/>
    <n v="2"/>
    <x v="2"/>
  </r>
  <r>
    <x v="2"/>
    <s v="Specialist"/>
    <n v="4"/>
    <n v="10"/>
    <n v="35000"/>
    <n v="10"/>
    <x v="3"/>
  </r>
  <r>
    <x v="0"/>
    <s v="Accountant"/>
    <n v="4"/>
    <n v="4"/>
    <n v="12821.700014958649"/>
    <n v="4"/>
    <x v="0"/>
  </r>
  <r>
    <x v="0"/>
    <s v="Manager"/>
    <n v="2"/>
    <n v="2"/>
    <n v="10684.750012465542"/>
    <n v="2"/>
    <x v="2"/>
  </r>
  <r>
    <x v="0"/>
    <s v="Manager"/>
    <n v="4"/>
    <n v="2"/>
    <n v="10000"/>
    <n v="2"/>
    <x v="2"/>
  </r>
  <r>
    <x v="0"/>
    <s v="Analyst"/>
    <n v="2"/>
    <n v="0"/>
    <n v="2136.9500024931081"/>
    <n v="0"/>
    <x v="2"/>
  </r>
  <r>
    <x v="0"/>
    <s v="Analyst"/>
    <n v="4"/>
    <n v="4"/>
    <n v="8547.8000099724322"/>
    <n v="4"/>
    <x v="0"/>
  </r>
  <r>
    <x v="0"/>
    <s v="Analyst"/>
    <n v="5"/>
    <n v="8"/>
    <n v="8013.5625093491553"/>
    <n v="8"/>
    <x v="3"/>
  </r>
  <r>
    <x v="0"/>
    <s v="Consultant"/>
    <n v="4"/>
    <n v="0"/>
    <n v="7123.1666749770275"/>
    <n v="0"/>
    <x v="2"/>
  </r>
  <r>
    <x v="0"/>
    <s v="Analyst"/>
    <n v="5"/>
    <n v="5"/>
    <n v="40958.208381117904"/>
    <n v="5"/>
    <x v="0"/>
  </r>
  <r>
    <x v="0"/>
    <s v="Manager"/>
    <n v="4"/>
    <n v="2"/>
    <n v="11325.835013213473"/>
    <n v="2"/>
    <x v="2"/>
  </r>
  <r>
    <x v="58"/>
    <s v="Accountant"/>
    <n v="4"/>
    <n v="2"/>
    <n v="15000"/>
    <n v="2"/>
    <x v="2"/>
  </r>
  <r>
    <x v="21"/>
    <s v="Analyst"/>
    <n v="4"/>
    <n v="12"/>
    <n v="12000"/>
    <n v="12"/>
    <x v="3"/>
  </r>
  <r>
    <x v="0"/>
    <s v="Reporting"/>
    <n v="3"/>
    <n v="1"/>
    <n v="8903.9583437212841"/>
    <n v="1"/>
    <x v="2"/>
  </r>
  <r>
    <x v="0"/>
    <s v="Engineer"/>
    <n v="5"/>
    <n v="2"/>
    <n v="8903.9583437212841"/>
    <n v="2"/>
    <x v="2"/>
  </r>
  <r>
    <x v="0"/>
    <s v="Manager"/>
    <n v="5"/>
    <n v="10"/>
    <n v="12821.700014958649"/>
    <n v="10"/>
    <x v="3"/>
  </r>
  <r>
    <x v="0"/>
    <s v="Manager"/>
    <n v="5"/>
    <n v="7"/>
    <n v="3205.4250037396623"/>
    <n v="7"/>
    <x v="0"/>
  </r>
  <r>
    <x v="0"/>
    <s v="Manager"/>
    <n v="3"/>
    <n v="6"/>
    <n v="6677.9687577909626"/>
    <n v="6"/>
    <x v="0"/>
  </r>
  <r>
    <x v="49"/>
    <s v="Manager"/>
    <n v="4"/>
    <n v="15"/>
    <n v="67794.987956419791"/>
    <n v="15"/>
    <x v="5"/>
  </r>
  <r>
    <x v="0"/>
    <s v="Manager"/>
    <n v="3"/>
    <n v="6"/>
    <n v="31250"/>
    <n v="6"/>
    <x v="0"/>
  </r>
  <r>
    <x v="3"/>
    <s v="Manager"/>
    <n v="5"/>
    <n v="2"/>
    <n v="2165.2740982270229"/>
    <n v="2"/>
    <x v="2"/>
  </r>
  <r>
    <x v="0"/>
    <s v="Reporting"/>
    <n v="5"/>
    <n v="4"/>
    <n v="7123.1666749770275"/>
    <n v="4"/>
    <x v="0"/>
  </r>
  <r>
    <x v="16"/>
    <s v="Manager"/>
    <n v="4"/>
    <n v="3"/>
    <n v="130000"/>
    <n v="3"/>
    <x v="0"/>
  </r>
  <r>
    <x v="0"/>
    <s v="Manager"/>
    <n v="4"/>
    <n v="6"/>
    <n v="4451.9791718606421"/>
    <n v="6"/>
    <x v="0"/>
  </r>
  <r>
    <x v="11"/>
    <s v="Analyst"/>
    <n v="4"/>
    <n v="2"/>
    <n v="9600"/>
    <n v="2"/>
    <x v="2"/>
  </r>
  <r>
    <x v="0"/>
    <s v="Analyst"/>
    <n v="4"/>
    <n v="1"/>
    <n v="6945.0875081026015"/>
    <n v="1"/>
    <x v="2"/>
  </r>
  <r>
    <x v="0"/>
    <s v="Accountant"/>
    <n v="5"/>
    <n v="7"/>
    <n v="10684.750012465542"/>
    <n v="7"/>
    <x v="0"/>
  </r>
  <r>
    <x v="0"/>
    <s v="Analyst"/>
    <n v="3"/>
    <n v="3"/>
    <n v="8547.8000099724322"/>
    <n v="3.5"/>
    <x v="0"/>
  </r>
  <r>
    <x v="0"/>
    <s v="Analyst"/>
    <n v="4"/>
    <n v="10"/>
    <n v="35000"/>
    <n v="10"/>
    <x v="3"/>
  </r>
  <r>
    <x v="0"/>
    <s v="Analyst"/>
    <n v="3"/>
    <n v="12"/>
    <n v="17807.916687442568"/>
    <n v="12"/>
    <x v="3"/>
  </r>
  <r>
    <x v="0"/>
    <s v="Accountant"/>
    <n v="5"/>
    <n v="4"/>
    <n v="3205.4250037396623"/>
    <n v="4"/>
    <x v="0"/>
  </r>
  <r>
    <x v="13"/>
    <s v="Manager"/>
    <n v="4"/>
    <n v="10"/>
    <n v="60000"/>
    <n v="10"/>
    <x v="3"/>
  </r>
  <r>
    <x v="0"/>
    <s v="Manager"/>
    <n v="3"/>
    <n v="13"/>
    <n v="14246.333349954055"/>
    <n v="13"/>
    <x v="5"/>
  </r>
  <r>
    <x v="0"/>
    <s v="Manager"/>
    <n v="3"/>
    <n v="8"/>
    <n v="10684.750012465542"/>
    <n v="8"/>
    <x v="3"/>
  </r>
  <r>
    <x v="0"/>
    <s v="Manager"/>
    <n v="5"/>
    <n v="15"/>
    <n v="40000"/>
    <n v="15"/>
    <x v="5"/>
  </r>
  <r>
    <x v="3"/>
    <s v="Analyst"/>
    <n v="4"/>
    <n v="15"/>
    <n v="5022"/>
    <n v="15"/>
    <x v="5"/>
  </r>
  <r>
    <x v="0"/>
    <s v="Analyst"/>
    <n v="5"/>
    <n v="5"/>
    <n v="7301.2458418514525"/>
    <n v="5"/>
    <x v="0"/>
  </r>
  <r>
    <x v="59"/>
    <s v="Analyst"/>
    <n v="5"/>
    <n v="5"/>
    <n v="19831.432821021317"/>
    <n v="5"/>
    <x v="0"/>
  </r>
  <r>
    <x v="0"/>
    <s v="Manager"/>
    <n v="4"/>
    <n v="5"/>
    <n v="10684.750012465542"/>
    <n v="5"/>
    <x v="0"/>
  </r>
  <r>
    <x v="60"/>
    <s v="Analyst"/>
    <n v="4"/>
    <n v="2"/>
    <n v="4800"/>
    <n v="2"/>
    <x v="2"/>
  </r>
  <r>
    <x v="5"/>
    <s v="Analyst"/>
    <n v="4"/>
    <n v="7"/>
    <n v="83846.362973446114"/>
    <n v="7"/>
    <x v="0"/>
  </r>
  <r>
    <x v="0"/>
    <s v="Controller"/>
    <n v="3"/>
    <n v="2"/>
    <n v="15000"/>
    <n v="2"/>
    <x v="2"/>
  </r>
  <r>
    <x v="0"/>
    <s v="Analyst"/>
    <n v="4"/>
    <n v="12"/>
    <n v="10000"/>
    <n v="12"/>
    <x v="3"/>
  </r>
  <r>
    <x v="14"/>
    <s v="Manager"/>
    <n v="4"/>
    <n v="5"/>
    <n v="116637.19213297902"/>
    <n v="5"/>
    <x v="0"/>
  </r>
  <r>
    <x v="14"/>
    <s v="Analyst"/>
    <n v="5"/>
    <n v="1"/>
    <n v="34357.533974522659"/>
    <n v="1.5"/>
    <x v="2"/>
  </r>
  <r>
    <x v="14"/>
    <s v="Manager"/>
    <n v="4"/>
    <n v="15"/>
    <n v="102451.58768437347"/>
    <n v="15"/>
    <x v="5"/>
  </r>
  <r>
    <x v="0"/>
    <s v="Engineer"/>
    <n v="3"/>
    <n v="5"/>
    <n v="16000"/>
    <n v="5"/>
    <x v="0"/>
  </r>
  <r>
    <x v="0"/>
    <s v="Manager"/>
    <n v="3"/>
    <n v="6"/>
    <n v="6000"/>
    <n v="6"/>
    <x v="0"/>
  </r>
  <r>
    <x v="0"/>
    <s v="Manager"/>
    <n v="5"/>
    <n v="6"/>
    <n v="6410.8500074793246"/>
    <n v="6"/>
    <x v="0"/>
  </r>
  <r>
    <x v="21"/>
    <s v="Engineer"/>
    <n v="2"/>
    <n v="7"/>
    <n v="36000"/>
    <n v="7"/>
    <x v="0"/>
  </r>
  <r>
    <x v="0"/>
    <s v="Engineer"/>
    <n v="2"/>
    <n v="7"/>
    <n v="20000"/>
    <n v="7"/>
    <x v="0"/>
  </r>
  <r>
    <x v="0"/>
    <s v="Accountant"/>
    <n v="4"/>
    <n v="8"/>
    <n v="4273.9000049862161"/>
    <n v="8"/>
    <x v="3"/>
  </r>
  <r>
    <x v="14"/>
    <s v="Specialist"/>
    <n v="5"/>
    <n v="8"/>
    <n v="37828.278529614821"/>
    <n v="8"/>
    <x v="3"/>
  </r>
  <r>
    <x v="55"/>
    <s v="Manager"/>
    <n v="5"/>
    <n v="4"/>
    <n v="11000"/>
    <n v="4.5"/>
    <x v="0"/>
  </r>
  <r>
    <x v="0"/>
    <s v="Analyst"/>
    <n v="3"/>
    <n v="6"/>
    <n v="8000"/>
    <n v="6"/>
    <x v="0"/>
  </r>
  <r>
    <x v="0"/>
    <s v="Reporting"/>
    <n v="5"/>
    <n v="5"/>
    <n v="4006.7812546745777"/>
    <n v="5.5"/>
    <x v="0"/>
  </r>
  <r>
    <x v="61"/>
    <s v="Manager"/>
    <n v="3"/>
    <n v="5"/>
    <n v="9171.0323574730355"/>
    <n v="5"/>
    <x v="0"/>
  </r>
  <r>
    <x v="0"/>
    <s v="Analyst"/>
    <n v="3"/>
    <n v="20"/>
    <n v="4273.9000049862161"/>
    <n v="20"/>
    <x v="1"/>
  </r>
  <r>
    <x v="0"/>
    <s v="Analyst"/>
    <n v="5"/>
    <n v="5"/>
    <n v="12465.541681209797"/>
    <n v="5"/>
    <x v="0"/>
  </r>
  <r>
    <x v="0"/>
    <s v="Analyst"/>
    <n v="3"/>
    <n v="1"/>
    <n v="24000"/>
    <n v="1"/>
    <x v="2"/>
  </r>
  <r>
    <x v="62"/>
    <s v="Consultant"/>
    <n v="3"/>
    <n v="15"/>
    <n v="20000"/>
    <n v="15"/>
    <x v="5"/>
  </r>
  <r>
    <x v="2"/>
    <s v="Analyst"/>
    <n v="3"/>
    <n v="20"/>
    <n v="62000"/>
    <n v="20"/>
    <x v="1"/>
  </r>
  <r>
    <x v="22"/>
    <s v="Controller"/>
    <n v="5"/>
    <n v="2"/>
    <n v="14960"/>
    <n v="2"/>
    <x v="2"/>
  </r>
  <r>
    <x v="0"/>
    <s v="Accountant"/>
    <n v="3"/>
    <n v="2"/>
    <n v="2136.9500024931081"/>
    <n v="2"/>
    <x v="2"/>
  </r>
  <r>
    <x v="2"/>
    <s v="Accountant"/>
    <n v="3"/>
    <n v="5"/>
    <n v="30232"/>
    <n v="5"/>
    <x v="0"/>
  </r>
  <r>
    <x v="2"/>
    <s v="Analyst"/>
    <n v="5"/>
    <n v="4"/>
    <n v="41000"/>
    <n v="4"/>
    <x v="0"/>
  </r>
  <r>
    <x v="16"/>
    <s v="Analyst"/>
    <n v="3"/>
    <n v="11"/>
    <n v="96891.417358250401"/>
    <n v="11"/>
    <x v="3"/>
  </r>
  <r>
    <x v="0"/>
    <s v="Manager"/>
    <n v="5"/>
    <n v="14"/>
    <n v="21369.500024931083"/>
    <n v="14"/>
    <x v="5"/>
  </r>
  <r>
    <x v="0"/>
    <s v="Accountant"/>
    <n v="5"/>
    <n v="10"/>
    <n v="3650.6229209257262"/>
    <n v="10"/>
    <x v="3"/>
  </r>
  <r>
    <x v="33"/>
    <s v="Accountant"/>
    <n v="5"/>
    <n v="20"/>
    <n v="19068"/>
    <n v="20"/>
    <x v="1"/>
  </r>
  <r>
    <x v="0"/>
    <s v="Controller"/>
    <n v="5"/>
    <n v="4"/>
    <n v="5342.3750062327708"/>
    <n v="4"/>
    <x v="0"/>
  </r>
  <r>
    <x v="30"/>
    <s v="Consultant"/>
    <n v="5"/>
    <n v="3"/>
    <n v="48000"/>
    <n v="3"/>
    <x v="0"/>
  </r>
  <r>
    <x v="0"/>
    <s v="Engineer"/>
    <n v="4"/>
    <n v="2"/>
    <n v="3917.7416712373652"/>
    <n v="2"/>
    <x v="2"/>
  </r>
  <r>
    <x v="0"/>
    <s v="Reporting"/>
    <n v="5"/>
    <n v="2"/>
    <n v="13500"/>
    <n v="2.5"/>
    <x v="0"/>
  </r>
  <r>
    <x v="0"/>
    <s v="Manager"/>
    <n v="2"/>
    <n v="15"/>
    <n v="45000"/>
    <n v="15"/>
    <x v="5"/>
  </r>
  <r>
    <x v="63"/>
    <s v="CXO or Top Mgmt."/>
    <n v="3"/>
    <n v="18"/>
    <n v="69871.969144538423"/>
    <n v="18"/>
    <x v="1"/>
  </r>
  <r>
    <x v="0"/>
    <s v="Manager"/>
    <n v="4"/>
    <n v="11"/>
    <n v="8547.8000099724322"/>
    <n v="11"/>
    <x v="3"/>
  </r>
  <r>
    <x v="34"/>
    <s v="Accountant"/>
    <n v="2"/>
    <n v="7"/>
    <n v="9146.5655463031271"/>
    <n v="7"/>
    <x v="0"/>
  </r>
  <r>
    <x v="0"/>
    <s v="Analyst"/>
    <n v="5"/>
    <n v="2"/>
    <n v="10150.512511842264"/>
    <n v="2.4"/>
    <x v="2"/>
  </r>
  <r>
    <x v="0"/>
    <s v="Manager"/>
    <n v="4"/>
    <n v="7"/>
    <n v="11325.835013213473"/>
    <n v="7"/>
    <x v="0"/>
  </r>
  <r>
    <x v="3"/>
    <s v="Reporting"/>
    <n v="5"/>
    <n v="7"/>
    <n v="1910.5359690238436"/>
    <n v="7"/>
    <x v="0"/>
  </r>
  <r>
    <x v="16"/>
    <s v="Manager"/>
    <n v="3"/>
    <n v="12"/>
    <n v="36000"/>
    <n v="12"/>
    <x v="3"/>
  </r>
  <r>
    <x v="0"/>
    <s v="Accountant"/>
    <n v="2"/>
    <n v="5"/>
    <n v="40067.812546745779"/>
    <n v="5"/>
    <x v="0"/>
  </r>
  <r>
    <x v="0"/>
    <s v="Reporting"/>
    <n v="5"/>
    <n v="1"/>
    <n v="16000"/>
    <n v="1"/>
    <x v="2"/>
  </r>
  <r>
    <x v="0"/>
    <s v="Analyst"/>
    <n v="5"/>
    <n v="4"/>
    <n v="4273.9000049862161"/>
    <n v="4"/>
    <x v="0"/>
  </r>
  <r>
    <x v="0"/>
    <s v="Manager"/>
    <n v="4"/>
    <n v="7"/>
    <n v="7123.1666749770275"/>
    <n v="7"/>
    <x v="0"/>
  </r>
  <r>
    <x v="0"/>
    <s v="Manager"/>
    <n v="2"/>
    <n v="12"/>
    <n v="10000"/>
    <n v="12"/>
    <x v="3"/>
  </r>
  <r>
    <x v="17"/>
    <s v="Analyst"/>
    <n v="3"/>
    <n v="20"/>
    <n v="64901.860520001574"/>
    <n v="20"/>
    <x v="1"/>
  </r>
  <r>
    <x v="2"/>
    <s v="Analyst"/>
    <n v="3"/>
    <n v="10"/>
    <n v="65000"/>
    <n v="10"/>
    <x v="3"/>
  </r>
  <r>
    <x v="0"/>
    <s v="Manager"/>
    <n v="5"/>
    <n v="1"/>
    <n v="8013.5625093491553"/>
    <n v="1.5"/>
    <x v="2"/>
  </r>
  <r>
    <x v="17"/>
    <s v="CXO or Top Mgmt."/>
    <n v="4"/>
    <n v="5"/>
    <n v="98336.152303032693"/>
    <n v="5"/>
    <x v="0"/>
  </r>
  <r>
    <x v="0"/>
    <s v="Analyst"/>
    <n v="4"/>
    <n v="2"/>
    <n v="2671.1875031163854"/>
    <n v="2"/>
    <x v="2"/>
  </r>
  <r>
    <x v="0"/>
    <s v="Reporting"/>
    <n v="5"/>
    <n v="8"/>
    <n v="96000"/>
    <n v="8"/>
    <x v="3"/>
  </r>
  <r>
    <x v="0"/>
    <s v="Accountant"/>
    <n v="4"/>
    <n v="6"/>
    <n v="20514.720023933838"/>
    <n v="6"/>
    <x v="0"/>
  </r>
  <r>
    <x v="48"/>
    <s v="Analyst"/>
    <n v="3"/>
    <n v="10"/>
    <n v="19055.991584874118"/>
    <n v="10"/>
    <x v="3"/>
  </r>
  <r>
    <x v="16"/>
    <s v="Analyst"/>
    <n v="5"/>
    <n v="10"/>
    <n v="66294.12766617132"/>
    <n v="10"/>
    <x v="3"/>
  </r>
  <r>
    <x v="0"/>
    <s v="Analyst"/>
    <n v="2"/>
    <n v="7"/>
    <n v="6713.584591165848"/>
    <n v="7"/>
    <x v="0"/>
  </r>
  <r>
    <x v="14"/>
    <s v="Reporting"/>
    <n v="3"/>
    <n v="15"/>
    <n v="45709.169889951241"/>
    <n v="15"/>
    <x v="5"/>
  </r>
  <r>
    <x v="2"/>
    <s v="Manager"/>
    <n v="3"/>
    <n v="10"/>
    <n v="48500"/>
    <n v="10"/>
    <x v="3"/>
  </r>
  <r>
    <x v="0"/>
    <s v="Analyst"/>
    <n v="5"/>
    <n v="4"/>
    <n v="10684.750012465542"/>
    <n v="4"/>
    <x v="0"/>
  </r>
  <r>
    <x v="2"/>
    <s v="Analyst"/>
    <n v="3"/>
    <n v="10"/>
    <n v="33900"/>
    <n v="10"/>
    <x v="3"/>
  </r>
  <r>
    <x v="11"/>
    <s v="Analyst"/>
    <n v="5"/>
    <n v="40"/>
    <n v="109729.60187662003"/>
    <n v="40"/>
    <x v="7"/>
  </r>
  <r>
    <x v="0"/>
    <s v="Analyst"/>
    <n v="4"/>
    <n v="2"/>
    <n v="15136.729184326183"/>
    <n v="2"/>
    <x v="2"/>
  </r>
  <r>
    <x v="2"/>
    <s v="CXO or Top Mgmt."/>
    <n v="4"/>
    <n v="15"/>
    <n v="85000"/>
    <n v="15"/>
    <x v="5"/>
  </r>
  <r>
    <x v="0"/>
    <s v="Manager"/>
    <n v="4"/>
    <n v="6"/>
    <n v="8013.5625093491553"/>
    <n v="6"/>
    <x v="0"/>
  </r>
  <r>
    <x v="2"/>
    <s v="Manager"/>
    <n v="3"/>
    <n v="16"/>
    <n v="48000"/>
    <n v="16"/>
    <x v="5"/>
  </r>
  <r>
    <x v="0"/>
    <s v="Reporting"/>
    <n v="4"/>
    <n v="2"/>
    <n v="3027.3458368652364"/>
    <n v="2"/>
    <x v="2"/>
  </r>
  <r>
    <x v="0"/>
    <s v="Accountant"/>
    <n v="3"/>
    <n v="5"/>
    <n v="13100"/>
    <n v="5"/>
    <x v="0"/>
  </r>
  <r>
    <x v="21"/>
    <s v="Manager"/>
    <n v="3"/>
    <n v="15"/>
    <n v="60000"/>
    <n v="15"/>
    <x v="5"/>
  </r>
  <r>
    <x v="1"/>
    <s v="Manager"/>
    <n v="3"/>
    <n v="5"/>
    <n v="24000"/>
    <n v="5"/>
    <x v="0"/>
  </r>
  <r>
    <x v="0"/>
    <s v="Manager"/>
    <n v="3"/>
    <n v="3"/>
    <n v="4273.9000049862161"/>
    <n v="3"/>
    <x v="0"/>
  </r>
  <r>
    <x v="0"/>
    <s v="Manager"/>
    <n v="3"/>
    <n v="5"/>
    <n v="11575.14584683767"/>
    <n v="5"/>
    <x v="0"/>
  </r>
  <r>
    <x v="2"/>
    <s v="Analyst"/>
    <n v="3"/>
    <n v="13"/>
    <n v="95000"/>
    <n v="13"/>
    <x v="5"/>
  </r>
  <r>
    <x v="0"/>
    <s v="Manager"/>
    <n v="4"/>
    <n v="0"/>
    <n v="9188.8850107203652"/>
    <n v="0"/>
    <x v="2"/>
  </r>
  <r>
    <x v="0"/>
    <s v="Manager"/>
    <n v="5"/>
    <n v="3"/>
    <n v="8975.1900104710548"/>
    <n v="3"/>
    <x v="0"/>
  </r>
  <r>
    <x v="0"/>
    <s v="Analyst"/>
    <n v="5"/>
    <n v="1"/>
    <n v="2564.3400029917298"/>
    <n v="1"/>
    <x v="2"/>
  </r>
  <r>
    <x v="14"/>
    <s v="Controller"/>
    <n v="4"/>
    <n v="12"/>
    <n v="86689.804963700633"/>
    <n v="12"/>
    <x v="3"/>
  </r>
  <r>
    <x v="0"/>
    <s v="Engineer"/>
    <n v="2"/>
    <n v="3"/>
    <n v="15500"/>
    <n v="3"/>
    <x v="0"/>
  </r>
  <r>
    <x v="24"/>
    <s v="Analyst"/>
    <n v="5"/>
    <n v="3"/>
    <n v="148284.35006969364"/>
    <n v="3"/>
    <x v="0"/>
  </r>
  <r>
    <x v="0"/>
    <s v="Analyst"/>
    <n v="5"/>
    <n v="5"/>
    <n v="10684.750012465542"/>
    <n v="5"/>
    <x v="0"/>
  </r>
  <r>
    <x v="2"/>
    <s v="Analyst"/>
    <n v="3"/>
    <n v="27"/>
    <n v="75000"/>
    <n v="27"/>
    <x v="4"/>
  </r>
  <r>
    <x v="6"/>
    <s v="Manager"/>
    <n v="4"/>
    <n v="5"/>
    <n v="12000"/>
    <n v="5"/>
    <x v="0"/>
  </r>
  <r>
    <x v="0"/>
    <s v="Manager"/>
    <n v="5"/>
    <n v="1"/>
    <n v="30273.458368652366"/>
    <n v="1.1000000000000001"/>
    <x v="2"/>
  </r>
  <r>
    <x v="56"/>
    <s v="Controller"/>
    <n v="4"/>
    <n v="7"/>
    <n v="30000"/>
    <n v="7"/>
    <x v="0"/>
  </r>
  <r>
    <x v="0"/>
    <s v="Analyst"/>
    <n v="5"/>
    <n v="4"/>
    <n v="6410.8500074793246"/>
    <n v="4"/>
    <x v="0"/>
  </r>
  <r>
    <x v="2"/>
    <s v="CXO or Top Mgmt."/>
    <n v="4"/>
    <n v="10"/>
    <n v="100000"/>
    <n v="10"/>
    <x v="3"/>
  </r>
  <r>
    <x v="18"/>
    <s v="Engineer"/>
    <n v="4"/>
    <n v="2"/>
    <n v="53356.776437647524"/>
    <n v="2"/>
    <x v="2"/>
  </r>
  <r>
    <x v="2"/>
    <s v="Manager"/>
    <n v="3"/>
    <n v="20"/>
    <n v="40000"/>
    <n v="20"/>
    <x v="1"/>
  </r>
  <r>
    <x v="0"/>
    <s v="Analyst"/>
    <n v="4"/>
    <n v="1"/>
    <n v="9794.354178093412"/>
    <n v="1"/>
    <x v="2"/>
  </r>
  <r>
    <x v="38"/>
    <s v="Specialist"/>
    <n v="4"/>
    <n v="6"/>
    <n v="18499.860539512854"/>
    <n v="6"/>
    <x v="0"/>
  </r>
  <r>
    <x v="7"/>
    <s v="Controller"/>
    <n v="4"/>
    <n v="5"/>
    <n v="19818.231248269083"/>
    <n v="5"/>
    <x v="0"/>
  </r>
  <r>
    <x v="0"/>
    <s v="Manager"/>
    <n v="5"/>
    <n v="20"/>
    <n v="10684.750012465542"/>
    <n v="20"/>
    <x v="1"/>
  </r>
  <r>
    <x v="0"/>
    <s v="Manager"/>
    <n v="3"/>
    <n v="18"/>
    <n v="10684.750012465542"/>
    <n v="18"/>
    <x v="1"/>
  </r>
  <r>
    <x v="0"/>
    <s v="Analyst"/>
    <n v="4"/>
    <n v="10"/>
    <n v="17807.916687442568"/>
    <n v="10"/>
    <x v="3"/>
  </r>
  <r>
    <x v="0"/>
    <s v="Analyst"/>
    <n v="5"/>
    <n v="6"/>
    <n v="13000"/>
    <n v="6"/>
    <x v="0"/>
  </r>
  <r>
    <x v="0"/>
    <s v="Manager"/>
    <n v="2"/>
    <n v="9"/>
    <n v="16027.125018698311"/>
    <n v="9"/>
    <x v="3"/>
  </r>
  <r>
    <x v="2"/>
    <s v="Accountant"/>
    <n v="5"/>
    <n v="1"/>
    <n v="85000"/>
    <n v="1"/>
    <x v="2"/>
  </r>
  <r>
    <x v="28"/>
    <s v="Analyst"/>
    <n v="2"/>
    <n v="10"/>
    <n v="6000"/>
    <n v="10"/>
    <x v="3"/>
  </r>
  <r>
    <x v="0"/>
    <s v="Reporting"/>
    <n v="4"/>
    <n v="2"/>
    <n v="30000"/>
    <n v="2"/>
    <x v="2"/>
  </r>
  <r>
    <x v="14"/>
    <s v="Controller"/>
    <n v="3"/>
    <n v="20"/>
    <n v="157617.8272067284"/>
    <n v="20"/>
    <x v="1"/>
  </r>
  <r>
    <x v="0"/>
    <s v="Manager"/>
    <n v="2"/>
    <n v="18"/>
    <n v="21369.500024931083"/>
    <n v="18"/>
    <x v="1"/>
  </r>
  <r>
    <x v="0"/>
    <s v="Reporting"/>
    <n v="4"/>
    <n v="1"/>
    <n v="3561.5833374885137"/>
    <n v="1"/>
    <x v="2"/>
  </r>
  <r>
    <x v="0"/>
    <s v="Manager"/>
    <n v="4"/>
    <n v="1"/>
    <n v="5000"/>
    <n v="1"/>
    <x v="2"/>
  </r>
  <r>
    <x v="0"/>
    <s v="Analyst"/>
    <n v="4"/>
    <n v="2"/>
    <n v="3561.5833374885137"/>
    <n v="2"/>
    <x v="2"/>
  </r>
  <r>
    <x v="7"/>
    <s v="Accountant"/>
    <n v="5"/>
    <n v="8"/>
    <n v="38111.983169748237"/>
    <n v="8"/>
    <x v="3"/>
  </r>
  <r>
    <x v="0"/>
    <s v="Analyst"/>
    <n v="4"/>
    <n v="6"/>
    <n v="17807.916687442568"/>
    <n v="6.5"/>
    <x v="0"/>
  </r>
  <r>
    <x v="0"/>
    <s v="Analyst"/>
    <n v="5"/>
    <n v="3"/>
    <n v="11575.14584683767"/>
    <n v="3.5"/>
    <x v="0"/>
  </r>
  <r>
    <x v="17"/>
    <s v="Manager"/>
    <n v="3"/>
    <n v="10"/>
    <n v="98336.152303032693"/>
    <n v="10"/>
    <x v="3"/>
  </r>
  <r>
    <x v="2"/>
    <s v="Analyst"/>
    <n v="3"/>
    <n v="15"/>
    <n v="92500"/>
    <n v="15"/>
    <x v="5"/>
  </r>
  <r>
    <x v="0"/>
    <s v="Analyst"/>
    <n v="4"/>
    <n v="1"/>
    <n v="9794.354178093412"/>
    <n v="1"/>
    <x v="2"/>
  </r>
  <r>
    <x v="2"/>
    <s v="Manager"/>
    <n v="4"/>
    <n v="1"/>
    <n v="32000"/>
    <n v="1"/>
    <x v="2"/>
  </r>
  <r>
    <x v="2"/>
    <s v="Analyst"/>
    <n v="4"/>
    <n v="10"/>
    <n v="55000"/>
    <n v="10"/>
    <x v="3"/>
  </r>
  <r>
    <x v="2"/>
    <s v="Analyst"/>
    <n v="5"/>
    <n v="4"/>
    <n v="40000"/>
    <n v="4"/>
    <x v="0"/>
  </r>
  <r>
    <x v="3"/>
    <s v="Analyst"/>
    <n v="3"/>
    <n v="2"/>
    <n v="3000"/>
    <n v="2"/>
    <x v="2"/>
  </r>
  <r>
    <x v="2"/>
    <s v="Analyst"/>
    <n v="4"/>
    <n v="5"/>
    <n v="43600"/>
    <n v="5"/>
    <x v="0"/>
  </r>
  <r>
    <x v="0"/>
    <s v="Analyst"/>
    <n v="5"/>
    <n v="8"/>
    <n v="9616.275011218986"/>
    <n v="8"/>
    <x v="3"/>
  </r>
  <r>
    <x v="64"/>
    <s v="Manager"/>
    <n v="5"/>
    <n v="10"/>
    <n v="35000"/>
    <n v="10"/>
    <x v="3"/>
  </r>
  <r>
    <x v="48"/>
    <s v="Consultant"/>
    <n v="3"/>
    <n v="15"/>
    <n v="12000"/>
    <n v="15"/>
    <x v="5"/>
  </r>
  <r>
    <x v="65"/>
    <s v="Consultant"/>
    <n v="2"/>
    <n v="13"/>
    <n v="5000"/>
    <n v="13"/>
    <x v="5"/>
  </r>
  <r>
    <x v="11"/>
    <s v="Analyst"/>
    <n v="4"/>
    <n v="2"/>
    <n v="16337.518501630093"/>
    <n v="2"/>
    <x v="2"/>
  </r>
  <r>
    <x v="2"/>
    <s v="Analyst"/>
    <n v="2"/>
    <n v="8"/>
    <n v="65000"/>
    <n v="8"/>
    <x v="3"/>
  </r>
  <r>
    <x v="2"/>
    <s v="Analyst"/>
    <n v="5"/>
    <n v="2"/>
    <n v="40000"/>
    <n v="2"/>
    <x v="2"/>
  </r>
  <r>
    <x v="56"/>
    <s v="Manager"/>
    <n v="3"/>
    <n v="14"/>
    <n v="98000"/>
    <n v="14"/>
    <x v="5"/>
  </r>
  <r>
    <x v="2"/>
    <s v="CXO or Top Mgmt."/>
    <n v="5"/>
    <n v="15"/>
    <n v="50000"/>
    <n v="15"/>
    <x v="5"/>
  </r>
  <r>
    <x v="2"/>
    <s v="CXO or Top Mgmt."/>
    <n v="4"/>
    <n v="25"/>
    <n v="135000"/>
    <n v="25"/>
    <x v="4"/>
  </r>
  <r>
    <x v="47"/>
    <s v="Manager"/>
    <n v="4"/>
    <n v="6"/>
    <n v="125000"/>
    <n v="6"/>
    <x v="0"/>
  </r>
  <r>
    <x v="56"/>
    <s v="Analyst"/>
    <n v="3"/>
    <n v="4"/>
    <n v="4500"/>
    <n v="4"/>
    <x v="0"/>
  </r>
  <r>
    <x v="2"/>
    <s v="Analyst"/>
    <n v="4"/>
    <n v="10"/>
    <n v="115000"/>
    <n v="10"/>
    <x v="3"/>
  </r>
  <r>
    <x v="2"/>
    <s v="Analyst"/>
    <n v="5"/>
    <n v="15"/>
    <n v="70000"/>
    <n v="15"/>
    <x v="5"/>
  </r>
  <r>
    <x v="2"/>
    <s v="Analyst"/>
    <n v="3"/>
    <n v="8"/>
    <n v="60000"/>
    <n v="8"/>
    <x v="3"/>
  </r>
  <r>
    <x v="2"/>
    <s v="Manager"/>
    <n v="3"/>
    <n v="12"/>
    <n v="87456"/>
    <n v="12"/>
    <x v="3"/>
  </r>
  <r>
    <x v="21"/>
    <s v="Analyst"/>
    <n v="5"/>
    <n v="6"/>
    <n v="26400"/>
    <n v="6"/>
    <x v="0"/>
  </r>
  <r>
    <x v="21"/>
    <s v="Manager"/>
    <n v="5"/>
    <n v="18"/>
    <n v="12000"/>
    <n v="18"/>
    <x v="1"/>
  </r>
  <r>
    <x v="0"/>
    <s v="Analyst"/>
    <n v="4"/>
    <n v="1"/>
    <n v="2564.3400029917298"/>
    <n v="1"/>
    <x v="2"/>
  </r>
  <r>
    <x v="66"/>
    <s v="Manager"/>
    <n v="5"/>
    <n v="11"/>
    <n v="62000"/>
    <n v="11"/>
    <x v="3"/>
  </r>
  <r>
    <x v="0"/>
    <s v="Analyst"/>
    <n v="2"/>
    <n v="10"/>
    <n v="5342.3750062327708"/>
    <n v="10"/>
    <x v="3"/>
  </r>
  <r>
    <x v="18"/>
    <s v="Analyst"/>
    <n v="4"/>
    <n v="4"/>
    <n v="50815.977559664309"/>
    <n v="4"/>
    <x v="0"/>
  </r>
  <r>
    <x v="22"/>
    <s v="Manager"/>
    <n v="4"/>
    <n v="3"/>
    <n v="25560"/>
    <n v="3"/>
    <x v="0"/>
  </r>
  <r>
    <x v="0"/>
    <s v="Accountant"/>
    <n v="4"/>
    <n v="3"/>
    <n v="12821.700014958649"/>
    <n v="3"/>
    <x v="0"/>
  </r>
  <r>
    <x v="0"/>
    <s v="Manager"/>
    <n v="5"/>
    <n v="5"/>
    <n v="10684.750012465542"/>
    <n v="5"/>
    <x v="0"/>
  </r>
  <r>
    <x v="3"/>
    <s v="Manager"/>
    <n v="5"/>
    <n v="4"/>
    <n v="4457.9172610556352"/>
    <n v="4"/>
    <x v="0"/>
  </r>
  <r>
    <x v="11"/>
    <s v="CXO or Top Mgmt."/>
    <n v="4"/>
    <n v="20"/>
    <n v="125000"/>
    <n v="20"/>
    <x v="1"/>
  </r>
  <r>
    <x v="2"/>
    <s v="Analyst"/>
    <n v="4"/>
    <n v="1"/>
    <n v="43000"/>
    <n v="1"/>
    <x v="2"/>
  </r>
  <r>
    <x v="0"/>
    <s v="Engineer"/>
    <n v="3"/>
    <n v="6"/>
    <n v="7123.1666749770275"/>
    <n v="6"/>
    <x v="0"/>
  </r>
  <r>
    <x v="67"/>
    <s v="Accountant"/>
    <n v="4"/>
    <n v="4"/>
    <n v="10000"/>
    <n v="4"/>
    <x v="0"/>
  </r>
  <r>
    <x v="0"/>
    <s v="Manager"/>
    <n v="2"/>
    <n v="5"/>
    <n v="8903.9583437212841"/>
    <n v="5"/>
    <x v="0"/>
  </r>
  <r>
    <x v="22"/>
    <s v="Accountant"/>
    <n v="4"/>
    <n v="15"/>
    <n v="36500"/>
    <n v="15"/>
    <x v="5"/>
  </r>
  <r>
    <x v="26"/>
    <s v="CXO or Top Mgmt."/>
    <n v="5"/>
    <n v="10"/>
    <n v="100000"/>
    <n v="10"/>
    <x v="3"/>
  </r>
  <r>
    <x v="0"/>
    <s v="Accountant"/>
    <n v="3"/>
    <n v="8"/>
    <n v="7123.1666749770275"/>
    <n v="8"/>
    <x v="3"/>
  </r>
  <r>
    <x v="0"/>
    <s v="Manager"/>
    <n v="3"/>
    <n v="8"/>
    <n v="40958.208381117904"/>
    <n v="8"/>
    <x v="3"/>
  </r>
  <r>
    <x v="0"/>
    <s v="CXO or Top Mgmt."/>
    <n v="4"/>
    <n v="17"/>
    <n v="21369.500024931083"/>
    <n v="17"/>
    <x v="5"/>
  </r>
  <r>
    <x v="0"/>
    <s v="Manager"/>
    <n v="4"/>
    <n v="5"/>
    <n v="2136.9500024931081"/>
    <n v="5"/>
    <x v="0"/>
  </r>
  <r>
    <x v="0"/>
    <s v="Engineer"/>
    <n v="3"/>
    <n v="3"/>
    <n v="8903.9583437212841"/>
    <n v="3"/>
    <x v="0"/>
  </r>
  <r>
    <x v="0"/>
    <s v="Manager"/>
    <n v="4"/>
    <n v="5"/>
    <n v="17807.916687442568"/>
    <n v="5"/>
    <x v="0"/>
  </r>
  <r>
    <x v="0"/>
    <s v="Manager"/>
    <n v="3"/>
    <n v="3"/>
    <n v="15136.729184326183"/>
    <n v="3"/>
    <x v="0"/>
  </r>
  <r>
    <x v="33"/>
    <s v="Analyst"/>
    <n v="4"/>
    <n v="10"/>
    <n v="3982.448779308334"/>
    <n v="10"/>
    <x v="3"/>
  </r>
  <r>
    <x v="68"/>
    <s v="Controller"/>
    <n v="4"/>
    <n v="13"/>
    <n v="15600"/>
    <n v="13"/>
    <x v="5"/>
  </r>
  <r>
    <x v="0"/>
    <s v="Analyst"/>
    <n v="3"/>
    <n v="3"/>
    <n v="3205.4250037396623"/>
    <n v="3.5"/>
    <x v="0"/>
  </r>
  <r>
    <x v="0"/>
    <s v="Manager"/>
    <n v="4"/>
    <n v="6"/>
    <n v="10000"/>
    <n v="6"/>
    <x v="0"/>
  </r>
  <r>
    <x v="2"/>
    <s v="Analyst"/>
    <n v="3"/>
    <n v="6"/>
    <n v="75010"/>
    <n v="6"/>
    <x v="0"/>
  </r>
  <r>
    <x v="0"/>
    <s v="Manager"/>
    <n v="5"/>
    <n v="9"/>
    <n v="10684.750012465542"/>
    <n v="9"/>
    <x v="3"/>
  </r>
  <r>
    <x v="0"/>
    <s v="Manager"/>
    <n v="4"/>
    <n v="5"/>
    <n v="16350"/>
    <n v="5"/>
    <x v="0"/>
  </r>
  <r>
    <x v="14"/>
    <s v="Accountant"/>
    <n v="4"/>
    <n v="10"/>
    <n v="126094.26176538273"/>
    <n v="10"/>
    <x v="3"/>
  </r>
  <r>
    <x v="30"/>
    <s v="Accountant"/>
    <n v="5"/>
    <n v="10"/>
    <n v="60000"/>
    <n v="10"/>
    <x v="3"/>
  </r>
  <r>
    <x v="0"/>
    <s v="Manager"/>
    <n v="2"/>
    <n v="3"/>
    <n v="23150.291693675339"/>
    <n v="3"/>
    <x v="0"/>
  </r>
  <r>
    <x v="0"/>
    <s v="Analyst"/>
    <n v="4"/>
    <n v="2"/>
    <n v="13801.135432767991"/>
    <n v="2"/>
    <x v="2"/>
  </r>
  <r>
    <x v="0"/>
    <s v="Manager"/>
    <n v="5"/>
    <n v="5"/>
    <n v="18698.312521814696"/>
    <n v="5"/>
    <x v="0"/>
  </r>
  <r>
    <x v="69"/>
    <s v="Controller"/>
    <n v="3"/>
    <n v="9"/>
    <n v="36000"/>
    <n v="9"/>
    <x v="3"/>
  </r>
  <r>
    <x v="0"/>
    <s v="Manager"/>
    <n v="5"/>
    <n v="6"/>
    <n v="8654.6475100970874"/>
    <n v="6"/>
    <x v="0"/>
  </r>
  <r>
    <x v="14"/>
    <s v="Manager"/>
    <n v="2"/>
    <n v="15"/>
    <n v="102451.58768437347"/>
    <n v="15"/>
    <x v="5"/>
  </r>
  <r>
    <x v="70"/>
    <s v="Analyst"/>
    <n v="4"/>
    <n v="20"/>
    <n v="36400"/>
    <n v="20"/>
    <x v="1"/>
  </r>
  <r>
    <x v="14"/>
    <s v="Consultant"/>
    <n v="4"/>
    <n v="16"/>
    <n v="101206.40684944032"/>
    <n v="16"/>
    <x v="5"/>
  </r>
  <r>
    <x v="0"/>
    <s v="Analyst"/>
    <n v="4"/>
    <n v="0"/>
    <n v="5342.3750062327708"/>
    <n v="0.5"/>
    <x v="2"/>
  </r>
  <r>
    <x v="21"/>
    <s v="Analyst"/>
    <n v="4"/>
    <n v="11"/>
    <n v="28310.79811950968"/>
    <n v="11"/>
    <x v="3"/>
  </r>
  <r>
    <x v="15"/>
    <s v="Manager"/>
    <n v="4"/>
    <n v="8"/>
    <n v="26043.18849932796"/>
    <n v="8"/>
    <x v="3"/>
  </r>
  <r>
    <x v="16"/>
    <s v="Analyst"/>
    <n v="2"/>
    <n v="7"/>
    <n v="96891.417358250401"/>
    <n v="7"/>
    <x v="0"/>
  </r>
  <r>
    <x v="0"/>
    <s v="Controller"/>
    <n v="4"/>
    <n v="4"/>
    <n v="2564.3400029917298"/>
    <n v="4"/>
    <x v="0"/>
  </r>
  <r>
    <x v="0"/>
    <s v="Reporting"/>
    <n v="5"/>
    <n v="8"/>
    <n v="3205.4250037396623"/>
    <n v="8"/>
    <x v="3"/>
  </r>
  <r>
    <x v="0"/>
    <s v="Analyst"/>
    <n v="5"/>
    <n v="8"/>
    <n v="10684.750012465542"/>
    <n v="8"/>
    <x v="3"/>
  </r>
  <r>
    <x v="2"/>
    <s v="Controller"/>
    <n v="4"/>
    <n v="25"/>
    <n v="150000"/>
    <n v="25"/>
    <x v="4"/>
  </r>
  <r>
    <x v="0"/>
    <s v="Manager"/>
    <n v="4"/>
    <n v="3"/>
    <n v="12465.541681209797"/>
    <n v="3"/>
    <x v="0"/>
  </r>
  <r>
    <x v="71"/>
    <s v="Analyst"/>
    <n v="4"/>
    <n v="4"/>
    <n v="19055.991584874118"/>
    <n v="4"/>
    <x v="0"/>
  </r>
  <r>
    <x v="2"/>
    <s v="Analyst"/>
    <n v="4"/>
    <n v="20"/>
    <n v="105000"/>
    <n v="20"/>
    <x v="1"/>
  </r>
  <r>
    <x v="0"/>
    <s v="Analyst"/>
    <n v="4"/>
    <n v="3"/>
    <n v="24000"/>
    <n v="3"/>
    <x v="0"/>
  </r>
  <r>
    <x v="14"/>
    <s v="Analyst"/>
    <n v="5"/>
    <n v="10"/>
    <n v="78808.913603364199"/>
    <n v="10"/>
    <x v="3"/>
  </r>
  <r>
    <x v="22"/>
    <s v="Controller"/>
    <n v="5"/>
    <n v="15"/>
    <n v="42000"/>
    <n v="15"/>
    <x v="5"/>
  </r>
  <r>
    <x v="24"/>
    <s v="Analyst"/>
    <n v="5"/>
    <n v="8"/>
    <n v="9490.1984044603923"/>
    <n v="8"/>
    <x v="3"/>
  </r>
  <r>
    <x v="30"/>
    <s v="Consultant"/>
    <n v="4"/>
    <n v="5"/>
    <n v="60000"/>
    <n v="5"/>
    <x v="0"/>
  </r>
  <r>
    <x v="0"/>
    <s v="Manager"/>
    <n v="5"/>
    <n v="8"/>
    <n v="17807.916687442568"/>
    <n v="8"/>
    <x v="3"/>
  </r>
  <r>
    <x v="0"/>
    <s v="Analyst"/>
    <n v="5"/>
    <n v="1"/>
    <n v="12465.541681209797"/>
    <n v="1"/>
    <x v="2"/>
  </r>
  <r>
    <x v="72"/>
    <s v="CXO or Top Mgmt."/>
    <n v="4"/>
    <n v="8"/>
    <n v="20571"/>
    <n v="8"/>
    <x v="3"/>
  </r>
  <r>
    <x v="3"/>
    <s v="Manager"/>
    <n v="5"/>
    <n v="6"/>
    <n v="3480"/>
    <n v="6"/>
    <x v="0"/>
  </r>
  <r>
    <x v="33"/>
    <s v="Reporting"/>
    <n v="4"/>
    <n v="12"/>
    <n v="18060"/>
    <n v="12"/>
    <x v="3"/>
  </r>
  <r>
    <x v="40"/>
    <s v="Accountant"/>
    <n v="3"/>
    <n v="30"/>
    <n v="30000"/>
    <n v="30"/>
    <x v="6"/>
  </r>
  <r>
    <x v="0"/>
    <s v="Manager"/>
    <n v="4"/>
    <n v="10"/>
    <n v="24000"/>
    <n v="10"/>
    <x v="3"/>
  </r>
  <r>
    <x v="19"/>
    <s v="Consultant"/>
    <n v="4"/>
    <n v="3"/>
    <n v="80289.244544269619"/>
    <n v="3"/>
    <x v="0"/>
  </r>
  <r>
    <x v="2"/>
    <s v="Manager"/>
    <n v="4"/>
    <n v="4"/>
    <n v="70000"/>
    <n v="4"/>
    <x v="0"/>
  </r>
  <r>
    <x v="0"/>
    <s v="Manager"/>
    <n v="3"/>
    <n v="2"/>
    <n v="8547.8000099724322"/>
    <n v="2"/>
    <x v="2"/>
  </r>
  <r>
    <x v="0"/>
    <s v="Analyst"/>
    <n v="4"/>
    <n v="11"/>
    <n v="10684.750012465542"/>
    <n v="11"/>
    <x v="3"/>
  </r>
  <r>
    <x v="0"/>
    <s v="Analyst"/>
    <n v="3"/>
    <n v="4"/>
    <n v="10684.750012465542"/>
    <n v="4"/>
    <x v="0"/>
  </r>
  <r>
    <x v="73"/>
    <s v="Accountant"/>
    <n v="5"/>
    <n v="2"/>
    <n v="20000"/>
    <n v="2"/>
    <x v="2"/>
  </r>
  <r>
    <x v="5"/>
    <s v="Consultant"/>
    <n v="3"/>
    <n v="3"/>
    <n v="53356.776437647524"/>
    <n v="3"/>
    <x v="0"/>
  </r>
  <r>
    <x v="21"/>
    <s v="Accountant"/>
    <n v="4"/>
    <n v="4"/>
    <n v="36000"/>
    <n v="4.5"/>
    <x v="0"/>
  </r>
  <r>
    <x v="2"/>
    <s v="Engineer"/>
    <n v="3"/>
    <n v="4"/>
    <n v="57000"/>
    <n v="4"/>
    <x v="0"/>
  </r>
  <r>
    <x v="2"/>
    <s v="Manager"/>
    <n v="5"/>
    <n v="15"/>
    <n v="135000"/>
    <n v="15"/>
    <x v="5"/>
  </r>
  <r>
    <x v="18"/>
    <s v="Analyst"/>
    <n v="4"/>
    <n v="4"/>
    <n v="95279.957924370581"/>
    <n v="4"/>
    <x v="0"/>
  </r>
  <r>
    <x v="18"/>
    <s v="Analyst"/>
    <n v="3"/>
    <n v="10"/>
    <n v="57167.974754622352"/>
    <n v="10"/>
    <x v="3"/>
  </r>
  <r>
    <x v="61"/>
    <s v="Manager"/>
    <n v="4"/>
    <n v="5"/>
    <n v="12326.656394453004"/>
    <n v="5"/>
    <x v="0"/>
  </r>
  <r>
    <x v="0"/>
    <s v="Analyst"/>
    <n v="2"/>
    <n v="5"/>
    <n v="8000"/>
    <n v="5"/>
    <x v="0"/>
  </r>
  <r>
    <x v="19"/>
    <s v="Manager"/>
    <n v="4"/>
    <n v="5"/>
    <n v="48000"/>
    <n v="5"/>
    <x v="0"/>
  </r>
  <r>
    <x v="49"/>
    <s v="Analyst"/>
    <n v="4"/>
    <n v="5"/>
    <n v="40000"/>
    <n v="5"/>
    <x v="0"/>
  </r>
  <r>
    <x v="49"/>
    <s v="Analyst"/>
    <n v="4"/>
    <n v="10"/>
    <n v="59819.107020370408"/>
    <n v="10"/>
    <x v="3"/>
  </r>
  <r>
    <x v="10"/>
    <s v="Analyst"/>
    <n v="2"/>
    <n v="20"/>
    <n v="150000"/>
    <n v="20"/>
    <x v="1"/>
  </r>
  <r>
    <x v="16"/>
    <s v="Manager"/>
    <n v="4"/>
    <n v="25"/>
    <n v="81592.772512210868"/>
    <n v="25"/>
    <x v="4"/>
  </r>
  <r>
    <x v="16"/>
    <s v="Analyst"/>
    <n v="3"/>
    <n v="20"/>
    <n v="96891.417358250401"/>
    <n v="20"/>
    <x v="1"/>
  </r>
  <r>
    <x v="16"/>
    <s v="Analyst"/>
    <n v="4"/>
    <n v="13"/>
    <n v="91791.869076237213"/>
    <n v="13"/>
    <x v="5"/>
  </r>
  <r>
    <x v="0"/>
    <s v="Analyst"/>
    <n v="3"/>
    <n v="2"/>
    <n v="15000"/>
    <n v="2"/>
    <x v="2"/>
  </r>
  <r>
    <x v="16"/>
    <s v="Manager"/>
    <n v="3"/>
    <n v="5"/>
    <n v="66294.12766617132"/>
    <n v="5"/>
    <x v="0"/>
  </r>
  <r>
    <x v="16"/>
    <s v="Consultant"/>
    <n v="5"/>
    <n v="6"/>
    <n v="101990.96564026357"/>
    <n v="6"/>
    <x v="0"/>
  </r>
  <r>
    <x v="2"/>
    <s v="Manager"/>
    <n v="3"/>
    <n v="3"/>
    <n v="60000"/>
    <n v="3"/>
    <x v="0"/>
  </r>
  <r>
    <x v="16"/>
    <s v="Manager"/>
    <n v="5"/>
    <n v="1"/>
    <n v="43856.11522531334"/>
    <n v="1"/>
    <x v="2"/>
  </r>
  <r>
    <x v="16"/>
    <s v="Analyst"/>
    <n v="4"/>
    <n v="1"/>
    <n v="45616"/>
    <n v="1.5"/>
    <x v="2"/>
  </r>
  <r>
    <x v="49"/>
    <s v="Accountant"/>
    <n v="4"/>
    <n v="20"/>
    <n v="75770.868892469181"/>
    <n v="20"/>
    <x v="1"/>
  </r>
  <r>
    <x v="16"/>
    <s v="Manager"/>
    <n v="3"/>
    <n v="2"/>
    <n v="57726.886552389187"/>
    <n v="2"/>
    <x v="2"/>
  </r>
  <r>
    <x v="16"/>
    <s v="Analyst"/>
    <n v="3"/>
    <n v="2"/>
    <n v="20000"/>
    <n v="2"/>
    <x v="2"/>
  </r>
  <r>
    <x v="16"/>
    <s v="Manager"/>
    <n v="4"/>
    <n v="15"/>
    <n v="203981.93128052715"/>
    <n v="15"/>
    <x v="5"/>
  </r>
  <r>
    <x v="16"/>
    <s v="Controller"/>
    <n v="2"/>
    <n v="5"/>
    <n v="50995.482820131787"/>
    <n v="5"/>
    <x v="0"/>
  </r>
  <r>
    <x v="16"/>
    <s v="CXO or Top Mgmt."/>
    <n v="4"/>
    <n v="15"/>
    <n v="127488.70705032947"/>
    <n v="15"/>
    <x v="5"/>
  </r>
  <r>
    <x v="16"/>
    <s v="Analyst"/>
    <n v="4"/>
    <n v="4"/>
    <n v="66294.12766617132"/>
    <n v="4"/>
    <x v="0"/>
  </r>
  <r>
    <x v="16"/>
    <s v="Analyst"/>
    <n v="4"/>
    <n v="3"/>
    <n v="63234.398696963413"/>
    <n v="3"/>
    <x v="0"/>
  </r>
  <r>
    <x v="2"/>
    <s v="CXO or Top Mgmt."/>
    <n v="3"/>
    <n v="10"/>
    <n v="260000"/>
    <n v="10"/>
    <x v="3"/>
  </r>
  <r>
    <x v="16"/>
    <s v="Manager"/>
    <n v="3"/>
    <n v="8"/>
    <n v="112190.06220428993"/>
    <n v="8"/>
    <x v="3"/>
  </r>
  <r>
    <x v="16"/>
    <s v="Manager"/>
    <n v="4"/>
    <n v="7"/>
    <n v="71393.675948184507"/>
    <n v="7"/>
    <x v="0"/>
  </r>
  <r>
    <x v="16"/>
    <s v="Reporting"/>
    <n v="4"/>
    <n v="8"/>
    <n v="85000"/>
    <n v="8"/>
    <x v="3"/>
  </r>
  <r>
    <x v="16"/>
    <s v="Analyst"/>
    <n v="3"/>
    <n v="2"/>
    <n v="95871.50770184776"/>
    <n v="2.5"/>
    <x v="0"/>
  </r>
  <r>
    <x v="16"/>
    <s v="Manager"/>
    <n v="4"/>
    <n v="35"/>
    <n v="109130.33323508203"/>
    <n v="35"/>
    <x v="8"/>
  </r>
  <r>
    <x v="74"/>
    <s v="Manager"/>
    <n v="2"/>
    <n v="3"/>
    <n v="36000"/>
    <n v="3"/>
    <x v="0"/>
  </r>
  <r>
    <x v="16"/>
    <s v="Analyst"/>
    <n v="4"/>
    <n v="2"/>
    <n v="122389.15876831629"/>
    <n v="2"/>
    <x v="2"/>
  </r>
  <r>
    <x v="16"/>
    <s v="Analyst"/>
    <n v="4"/>
    <n v="4"/>
    <n v="53035.30213293706"/>
    <n v="4"/>
    <x v="0"/>
  </r>
  <r>
    <x v="2"/>
    <s v="CXO or Top Mgmt."/>
    <n v="4"/>
    <n v="10"/>
    <n v="125000"/>
    <n v="10"/>
    <x v="3"/>
  </r>
  <r>
    <x v="54"/>
    <s v="Analyst"/>
    <n v="4"/>
    <n v="6"/>
    <n v="19000"/>
    <n v="6"/>
    <x v="0"/>
  </r>
  <r>
    <x v="16"/>
    <s v="Analyst"/>
    <n v="5"/>
    <n v="6"/>
    <n v="93831.688389042494"/>
    <n v="6"/>
    <x v="0"/>
  </r>
  <r>
    <x v="16"/>
    <s v="Analyst"/>
    <n v="4"/>
    <n v="20"/>
    <n v="101990.96564026357"/>
    <n v="20"/>
    <x v="1"/>
  </r>
  <r>
    <x v="16"/>
    <s v="Analyst"/>
    <n v="4"/>
    <n v="5"/>
    <n v="122389.15876831629"/>
    <n v="5"/>
    <x v="0"/>
  </r>
  <r>
    <x v="17"/>
    <s v="Analyst"/>
    <n v="5"/>
    <n v="4"/>
    <n v="34417.653306061438"/>
    <n v="4"/>
    <x v="0"/>
  </r>
  <r>
    <x v="75"/>
    <s v="Manager"/>
    <n v="5"/>
    <n v="3"/>
    <n v="12000"/>
    <n v="3"/>
    <x v="0"/>
  </r>
  <r>
    <x v="0"/>
    <s v="Manager"/>
    <n v="4"/>
    <n v="0"/>
    <n v="3632.815004238284"/>
    <n v="0"/>
    <x v="2"/>
  </r>
  <r>
    <x v="0"/>
    <s v="Consultant"/>
    <n v="5"/>
    <n v="6"/>
    <n v="21369.500024931083"/>
    <n v="6"/>
    <x v="0"/>
  </r>
  <r>
    <x v="0"/>
    <s v="Analyst"/>
    <n v="4"/>
    <n v="7"/>
    <n v="8903.9583437212841"/>
    <n v="7"/>
    <x v="0"/>
  </r>
  <r>
    <x v="74"/>
    <s v="Manager"/>
    <n v="4"/>
    <n v="2"/>
    <n v="15206.427249917633"/>
    <n v="2"/>
    <x v="2"/>
  </r>
  <r>
    <x v="49"/>
    <s v="Manager"/>
    <n v="4"/>
    <n v="25"/>
    <n v="143565.85684888897"/>
    <n v="25"/>
    <x v="4"/>
  </r>
  <r>
    <x v="0"/>
    <s v="Manager"/>
    <n v="3"/>
    <n v="6"/>
    <n v="9705.3145946561999"/>
    <n v="6"/>
    <x v="0"/>
  </r>
  <r>
    <x v="0"/>
    <s v="Manager"/>
    <n v="5"/>
    <n v="8"/>
    <n v="17807.916687442568"/>
    <n v="8"/>
    <x v="3"/>
  </r>
  <r>
    <x v="0"/>
    <s v="Analyst"/>
    <n v="4"/>
    <n v="10"/>
    <n v="3205.4250037396623"/>
    <n v="10"/>
    <x v="3"/>
  </r>
  <r>
    <x v="2"/>
    <s v="Accountant"/>
    <n v="5"/>
    <n v="3"/>
    <n v="45000"/>
    <n v="3"/>
    <x v="0"/>
  </r>
  <r>
    <x v="0"/>
    <s v="Manager"/>
    <n v="3"/>
    <n v="7"/>
    <n v="12465.541681209797"/>
    <n v="7"/>
    <x v="0"/>
  </r>
  <r>
    <x v="16"/>
    <s v="Analyst"/>
    <n v="3"/>
    <n v="14"/>
    <n v="95871.50770184776"/>
    <n v="14"/>
    <x v="5"/>
  </r>
  <r>
    <x v="16"/>
    <s v="Consultant"/>
    <n v="3"/>
    <n v="8"/>
    <n v="173384.64158844808"/>
    <n v="8"/>
    <x v="3"/>
  </r>
  <r>
    <x v="0"/>
    <s v="Manager"/>
    <n v="3"/>
    <n v="1"/>
    <n v="11575.14584683767"/>
    <n v="1"/>
    <x v="2"/>
  </r>
  <r>
    <x v="0"/>
    <s v="Specialist"/>
    <n v="5"/>
    <n v="8"/>
    <n v="18000"/>
    <n v="8"/>
    <x v="3"/>
  </r>
  <r>
    <x v="16"/>
    <s v="CXO or Top Mgmt."/>
    <n v="5"/>
    <n v="2"/>
    <n v="71393.675948184507"/>
    <n v="2"/>
    <x v="2"/>
  </r>
  <r>
    <x v="0"/>
    <s v="Analyst"/>
    <n v="4"/>
    <n v="2"/>
    <n v="6232.7708406048987"/>
    <n v="2.5"/>
    <x v="0"/>
  </r>
  <r>
    <x v="55"/>
    <s v="Manager"/>
    <n v="4"/>
    <n v="3"/>
    <n v="1805.7739622442759"/>
    <n v="3"/>
    <x v="0"/>
  </r>
  <r>
    <x v="0"/>
    <s v="Analyst"/>
    <n v="5"/>
    <n v="6"/>
    <n v="11397.066679963244"/>
    <n v="6"/>
    <x v="0"/>
  </r>
  <r>
    <x v="0"/>
    <s v="Manager"/>
    <n v="4"/>
    <n v="4"/>
    <n v="15000"/>
    <n v="4"/>
    <x v="0"/>
  </r>
  <r>
    <x v="11"/>
    <s v="Manager"/>
    <n v="5"/>
    <n v="3"/>
    <n v="37612.869087708088"/>
    <n v="3"/>
    <x v="0"/>
  </r>
  <r>
    <x v="0"/>
    <s v="Analyst"/>
    <n v="4"/>
    <n v="3"/>
    <n v="6499.8895909165376"/>
    <n v="3"/>
    <x v="0"/>
  </r>
  <r>
    <x v="76"/>
    <s v="Reporting"/>
    <n v="5"/>
    <n v="6"/>
    <n v="20000"/>
    <n v="6"/>
    <x v="0"/>
  </r>
  <r>
    <x v="0"/>
    <s v="Engineer"/>
    <n v="4"/>
    <n v="6"/>
    <n v="7265"/>
    <n v="6"/>
    <x v="0"/>
  </r>
  <r>
    <x v="30"/>
    <s v="Manager"/>
    <n v="5"/>
    <n v="15"/>
    <n v="72571.80269935554"/>
    <n v="15"/>
    <x v="5"/>
  </r>
  <r>
    <x v="0"/>
    <s v="Manager"/>
    <n v="5"/>
    <n v="15"/>
    <n v="8013.5625093491553"/>
    <n v="15"/>
    <x v="5"/>
  </r>
  <r>
    <x v="0"/>
    <s v="Analyst"/>
    <n v="4"/>
    <n v="5"/>
    <n v="10150.512511842264"/>
    <n v="5"/>
    <x v="0"/>
  </r>
  <r>
    <x v="2"/>
    <s v="Controller"/>
    <n v="4"/>
    <n v="9"/>
    <n v="65000"/>
    <n v="9"/>
    <x v="3"/>
  </r>
  <r>
    <x v="3"/>
    <s v="Manager"/>
    <n v="4"/>
    <n v="4"/>
    <n v="3184.2266150397395"/>
    <n v="4"/>
    <x v="0"/>
  </r>
  <r>
    <x v="0"/>
    <s v="Manager"/>
    <n v="3"/>
    <n v="13"/>
    <n v="10898.445012714852"/>
    <n v="13"/>
    <x v="5"/>
  </r>
  <r>
    <x v="3"/>
    <s v="Manager"/>
    <n v="5"/>
    <n v="5"/>
    <n v="10800"/>
    <n v="5"/>
    <x v="0"/>
  </r>
  <r>
    <x v="0"/>
    <s v="Analyst"/>
    <n v="3"/>
    <n v="3"/>
    <n v="2136.9500024931081"/>
    <n v="3.5"/>
    <x v="0"/>
  </r>
  <r>
    <x v="30"/>
    <s v="Engineer"/>
    <n v="3"/>
    <n v="4"/>
    <n v="45000"/>
    <n v="4"/>
    <x v="0"/>
  </r>
  <r>
    <x v="0"/>
    <s v="Manager"/>
    <n v="3"/>
    <n v="5"/>
    <n v="7123.1666749770275"/>
    <n v="5"/>
    <x v="0"/>
  </r>
  <r>
    <x v="0"/>
    <s v="Accountant"/>
    <n v="3"/>
    <n v="5"/>
    <n v="5342.3750062327708"/>
    <n v="5"/>
    <x v="0"/>
  </r>
  <r>
    <x v="0"/>
    <s v="Manager"/>
    <n v="3"/>
    <n v="4"/>
    <n v="18000"/>
    <n v="4.5999999999999996"/>
    <x v="0"/>
  </r>
  <r>
    <x v="3"/>
    <s v="Manager"/>
    <n v="4"/>
    <n v="2"/>
    <n v="4840.0244548604041"/>
    <n v="2"/>
    <x v="2"/>
  </r>
  <r>
    <x v="0"/>
    <s v="Analyst"/>
    <n v="3"/>
    <n v="10"/>
    <n v="7479.3250087258784"/>
    <n v="10"/>
    <x v="3"/>
  </r>
  <r>
    <x v="0"/>
    <s v="Reporting"/>
    <n v="5"/>
    <n v="3"/>
    <n v="3739.6625043629392"/>
    <n v="3.5"/>
    <x v="0"/>
  </r>
  <r>
    <x v="77"/>
    <s v="Manager"/>
    <n v="5"/>
    <n v="5"/>
    <n v="42000"/>
    <n v="5"/>
    <x v="0"/>
  </r>
  <r>
    <x v="0"/>
    <s v="Reporting"/>
    <n v="3"/>
    <n v="3"/>
    <n v="28000"/>
    <n v="3"/>
    <x v="0"/>
  </r>
  <r>
    <x v="0"/>
    <s v="Manager"/>
    <n v="4"/>
    <n v="5"/>
    <n v="6000"/>
    <n v="5"/>
    <x v="0"/>
  </r>
  <r>
    <x v="49"/>
    <s v="Analyst"/>
    <n v="5"/>
    <n v="10"/>
    <n v="43867.345148271634"/>
    <n v="10"/>
    <x v="3"/>
  </r>
  <r>
    <x v="0"/>
    <s v="Analyst"/>
    <n v="2"/>
    <n v="25"/>
    <n v="17807.916687442568"/>
    <n v="25"/>
    <x v="4"/>
  </r>
  <r>
    <x v="0"/>
    <s v="Analyst"/>
    <n v="5"/>
    <n v="12"/>
    <n v="10684.750012465542"/>
    <n v="12"/>
    <x v="3"/>
  </r>
  <r>
    <x v="41"/>
    <s v="Consultant"/>
    <n v="5"/>
    <n v="5"/>
    <n v="60000"/>
    <n v="5"/>
    <x v="0"/>
  </r>
  <r>
    <x v="0"/>
    <s v="Reporting"/>
    <n v="4"/>
    <n v="8"/>
    <n v="8476.5683432226633"/>
    <n v="8"/>
    <x v="3"/>
  </r>
  <r>
    <x v="0"/>
    <s v="Controller"/>
    <n v="3"/>
    <n v="7"/>
    <n v="8700"/>
    <n v="7"/>
    <x v="0"/>
  </r>
  <r>
    <x v="0"/>
    <s v="Manager"/>
    <n v="5"/>
    <n v="8"/>
    <n v="3561.5833374885137"/>
    <n v="8"/>
    <x v="3"/>
  </r>
  <r>
    <x v="0"/>
    <s v="Reporting"/>
    <n v="5"/>
    <n v="4"/>
    <n v="3205.4250037396623"/>
    <n v="4"/>
    <x v="0"/>
  </r>
  <r>
    <x v="0"/>
    <s v="Accountant"/>
    <n v="2"/>
    <n v="5"/>
    <n v="4487.5950052355274"/>
    <n v="5"/>
    <x v="0"/>
  </r>
  <r>
    <x v="0"/>
    <s v="Analyst"/>
    <n v="4"/>
    <n v="5"/>
    <n v="12465.541681209797"/>
    <n v="5"/>
    <x v="0"/>
  </r>
  <r>
    <x v="3"/>
    <s v="Accountant"/>
    <n v="3"/>
    <n v="15"/>
    <n v="2400"/>
    <n v="15"/>
    <x v="5"/>
  </r>
  <r>
    <x v="35"/>
    <s v="Reporting"/>
    <n v="4"/>
    <n v="6"/>
    <n v="55000"/>
    <n v="6"/>
    <x v="0"/>
  </r>
  <r>
    <x v="40"/>
    <s v="Controller"/>
    <n v="4"/>
    <n v="3"/>
    <n v="12000"/>
    <n v="3"/>
    <x v="0"/>
  </r>
  <r>
    <x v="48"/>
    <s v="Manager"/>
    <n v="3"/>
    <n v="10"/>
    <n v="55262.375596134938"/>
    <n v="10"/>
    <x v="3"/>
  </r>
  <r>
    <x v="0"/>
    <s v="Manager"/>
    <n v="3"/>
    <n v="2"/>
    <n v="21369.500024931083"/>
    <n v="2"/>
    <x v="2"/>
  </r>
  <r>
    <x v="14"/>
    <s v="Consultant"/>
    <n v="5"/>
    <n v="8"/>
    <n v="40980.635073749385"/>
    <n v="8"/>
    <x v="3"/>
  </r>
  <r>
    <x v="16"/>
    <s v="Analyst"/>
    <n v="4"/>
    <n v="4"/>
    <n v="50995.482820131787"/>
    <n v="4"/>
    <x v="0"/>
  </r>
  <r>
    <x v="27"/>
    <s v="Manager"/>
    <n v="5"/>
    <n v="16"/>
    <n v="20326.391023865726"/>
    <n v="16"/>
    <x v="5"/>
  </r>
  <r>
    <x v="0"/>
    <s v="Consultant"/>
    <n v="3"/>
    <n v="8"/>
    <n v="12000"/>
    <n v="8"/>
    <x v="3"/>
  </r>
  <r>
    <x v="11"/>
    <s v="Accountant"/>
    <n v="3"/>
    <n v="20"/>
    <n v="29261.227167098674"/>
    <n v="20"/>
    <x v="1"/>
  </r>
  <r>
    <x v="11"/>
    <s v="CXO or Top Mgmt."/>
    <n v="4"/>
    <n v="10"/>
    <n v="14630.613583549337"/>
    <n v="10"/>
    <x v="3"/>
  </r>
  <r>
    <x v="0"/>
    <s v="Accountant"/>
    <n v="5"/>
    <n v="5"/>
    <n v="7265.630008476568"/>
    <n v="5"/>
    <x v="0"/>
  </r>
  <r>
    <x v="14"/>
    <s v="Analyst"/>
    <n v="3"/>
    <n v="16"/>
    <n v="44132.991617883956"/>
    <n v="16"/>
    <x v="5"/>
  </r>
  <r>
    <x v="0"/>
    <s v="Analyst"/>
    <n v="3"/>
    <n v="7"/>
    <n v="9438.1958443445619"/>
    <n v="7"/>
    <x v="0"/>
  </r>
  <r>
    <x v="15"/>
    <s v="Analyst"/>
    <n v="4"/>
    <n v="7"/>
    <n v="18000"/>
    <n v="7"/>
    <x v="0"/>
  </r>
  <r>
    <x v="0"/>
    <s v="Manager"/>
    <n v="3"/>
    <n v="5"/>
    <n v="3561.5833374885137"/>
    <n v="5"/>
    <x v="0"/>
  </r>
  <r>
    <x v="0"/>
    <s v="Reporting"/>
    <n v="4"/>
    <n v="3"/>
    <n v="3561.5833374885137"/>
    <n v="3"/>
    <x v="0"/>
  </r>
  <r>
    <x v="0"/>
    <s v="Reporting"/>
    <n v="5"/>
    <n v="8"/>
    <n v="5100"/>
    <n v="8"/>
    <x v="3"/>
  </r>
  <r>
    <x v="0"/>
    <s v="Analyst"/>
    <n v="4"/>
    <n v="7"/>
    <n v="21369.500024931083"/>
    <n v="7"/>
    <x v="0"/>
  </r>
  <r>
    <x v="0"/>
    <s v="Consultant"/>
    <n v="3"/>
    <n v="1"/>
    <n v="5342.3750062327708"/>
    <n v="1"/>
    <x v="2"/>
  </r>
  <r>
    <x v="0"/>
    <s v="CXO or Top Mgmt."/>
    <n v="2"/>
    <n v="26"/>
    <n v="50000"/>
    <n v="26"/>
    <x v="4"/>
  </r>
  <r>
    <x v="0"/>
    <s v="Manager"/>
    <n v="5"/>
    <n v="9"/>
    <n v="28492.66669990811"/>
    <n v="9"/>
    <x v="3"/>
  </r>
  <r>
    <x v="14"/>
    <s v="Analyst"/>
    <n v="5"/>
    <n v="0"/>
    <n v="24588.381044249632"/>
    <n v="0"/>
    <x v="2"/>
  </r>
  <r>
    <x v="0"/>
    <s v="Reporting"/>
    <n v="5"/>
    <n v="5"/>
    <n v="7000"/>
    <n v="5"/>
    <x v="0"/>
  </r>
  <r>
    <x v="0"/>
    <s v="Analyst"/>
    <n v="2"/>
    <n v="10"/>
    <n v="7799.8675090998449"/>
    <n v="10"/>
    <x v="3"/>
  </r>
  <r>
    <x v="14"/>
    <s v="Manager"/>
    <n v="3"/>
    <n v="12"/>
    <n v="78808.913603364199"/>
    <n v="12"/>
    <x v="3"/>
  </r>
  <r>
    <x v="0"/>
    <s v="Reporting"/>
    <n v="4"/>
    <n v="6"/>
    <n v="6720"/>
    <n v="6"/>
    <x v="0"/>
  </r>
  <r>
    <x v="0"/>
    <s v="Reporting"/>
    <n v="5"/>
    <n v="3"/>
    <n v="4451.9791718606421"/>
    <n v="3.5"/>
    <x v="0"/>
  </r>
  <r>
    <x v="14"/>
    <s v="Analyst"/>
    <n v="5"/>
    <n v="15"/>
    <n v="47285.348162018527"/>
    <n v="15"/>
    <x v="5"/>
  </r>
  <r>
    <x v="0"/>
    <s v="Analyst"/>
    <n v="5"/>
    <n v="10"/>
    <n v="7200"/>
    <n v="10"/>
    <x v="3"/>
  </r>
  <r>
    <x v="0"/>
    <s v="CXO or Top Mgmt."/>
    <n v="4"/>
    <n v="9"/>
    <n v="44519.791718606422"/>
    <n v="9"/>
    <x v="3"/>
  </r>
  <r>
    <x v="0"/>
    <s v="Accountant"/>
    <n v="4"/>
    <n v="4"/>
    <n v="2493.1083362419595"/>
    <n v="4"/>
    <x v="0"/>
  </r>
  <r>
    <x v="14"/>
    <s v="Analyst"/>
    <n v="4"/>
    <n v="1"/>
    <n v="31523.565441345683"/>
    <n v="1"/>
    <x v="2"/>
  </r>
  <r>
    <x v="0"/>
    <s v="Controller"/>
    <n v="4"/>
    <n v="8"/>
    <n v="21369.500024931083"/>
    <n v="8"/>
    <x v="3"/>
  </r>
  <r>
    <x v="14"/>
    <s v="Consultant"/>
    <n v="4"/>
    <n v="10"/>
    <n v="126094.26176538273"/>
    <n v="10"/>
    <x v="3"/>
  </r>
  <r>
    <x v="14"/>
    <s v="Specialist"/>
    <n v="3"/>
    <n v="1"/>
    <n v="99299.231140238902"/>
    <n v="1"/>
    <x v="2"/>
  </r>
  <r>
    <x v="14"/>
    <s v="CXO or Top Mgmt."/>
    <n v="3"/>
    <n v="22"/>
    <n v="86689.804963700633"/>
    <n v="22"/>
    <x v="1"/>
  </r>
  <r>
    <x v="0"/>
    <s v="Manager"/>
    <n v="3"/>
    <n v="30"/>
    <n v="50000"/>
    <n v="30"/>
    <x v="6"/>
  </r>
  <r>
    <x v="0"/>
    <s v="Analyst"/>
    <n v="3"/>
    <n v="3"/>
    <n v="4273.9000049862161"/>
    <n v="3"/>
    <x v="0"/>
  </r>
  <r>
    <x v="0"/>
    <s v="Reporting"/>
    <n v="3"/>
    <n v="3"/>
    <n v="4451.9791718606421"/>
    <n v="3"/>
    <x v="0"/>
  </r>
  <r>
    <x v="0"/>
    <s v="Analyst"/>
    <n v="4"/>
    <n v="10"/>
    <n v="10684.750012465542"/>
    <n v="10"/>
    <x v="3"/>
  </r>
  <r>
    <x v="14"/>
    <s v="Manager"/>
    <n v="3"/>
    <n v="25"/>
    <n v="63835.220018725006"/>
    <n v="25"/>
    <x v="4"/>
  </r>
  <r>
    <x v="14"/>
    <s v="Analyst"/>
    <n v="5"/>
    <n v="5"/>
    <n v="36252.100257547536"/>
    <n v="5"/>
    <x v="0"/>
  </r>
  <r>
    <x v="0"/>
    <s v="Manager"/>
    <n v="4"/>
    <n v="7"/>
    <n v="7960"/>
    <n v="7"/>
    <x v="0"/>
  </r>
  <r>
    <x v="0"/>
    <s v="Analyst"/>
    <n v="3"/>
    <n v="23"/>
    <n v="8903.9583437212841"/>
    <n v="23"/>
    <x v="4"/>
  </r>
  <r>
    <x v="18"/>
    <s v="Analyst"/>
    <n v="4"/>
    <n v="3"/>
    <n v="50815.977559664309"/>
    <n v="3"/>
    <x v="0"/>
  </r>
  <r>
    <x v="14"/>
    <s v="Analyst"/>
    <n v="4"/>
    <n v="4"/>
    <n v="47285.348162018527"/>
    <n v="4"/>
    <x v="0"/>
  </r>
  <r>
    <x v="14"/>
    <s v="Manager"/>
    <n v="3"/>
    <n v="10"/>
    <n v="75656.557059229643"/>
    <n v="10"/>
    <x v="3"/>
  </r>
  <r>
    <x v="0"/>
    <s v="Accountant"/>
    <n v="5"/>
    <n v="20"/>
    <n v="4273.9000049862161"/>
    <n v="20"/>
    <x v="1"/>
  </r>
  <r>
    <x v="48"/>
    <s v="Analyst"/>
    <n v="4"/>
    <n v="11"/>
    <n v="47004.779242689488"/>
    <n v="11"/>
    <x v="3"/>
  </r>
  <r>
    <x v="14"/>
    <s v="Analyst"/>
    <n v="5"/>
    <n v="10"/>
    <n v="47285.348162018527"/>
    <n v="10"/>
    <x v="3"/>
  </r>
  <r>
    <x v="14"/>
    <s v="Analyst"/>
    <n v="5"/>
    <n v="8"/>
    <n v="91418.339779902482"/>
    <n v="8"/>
    <x v="3"/>
  </r>
  <r>
    <x v="14"/>
    <s v="Analyst"/>
    <n v="3"/>
    <n v="14"/>
    <n v="124518.08349331544"/>
    <n v="14"/>
    <x v="5"/>
  </r>
  <r>
    <x v="14"/>
    <s v="Analyst"/>
    <n v="5"/>
    <n v="3"/>
    <n v="69213.140283018583"/>
    <n v="3"/>
    <x v="0"/>
  </r>
  <r>
    <x v="3"/>
    <s v="Manager"/>
    <n v="4"/>
    <n v="4"/>
    <n v="3500"/>
    <n v="4"/>
    <x v="0"/>
  </r>
  <r>
    <x v="14"/>
    <s v="Manager"/>
    <n v="2"/>
    <n v="20"/>
    <n v="63047.130882691366"/>
    <n v="20"/>
    <x v="1"/>
  </r>
  <r>
    <x v="47"/>
    <s v="Manager"/>
    <n v="2"/>
    <n v="15"/>
    <n v="72412.768022521646"/>
    <n v="15"/>
    <x v="5"/>
  </r>
  <r>
    <x v="7"/>
    <s v="Accountant"/>
    <n v="3"/>
    <n v="10"/>
    <n v="50815.977559664309"/>
    <n v="10"/>
    <x v="3"/>
  </r>
  <r>
    <x v="0"/>
    <s v="Manager"/>
    <n v="3"/>
    <n v="5"/>
    <n v="21369.500024931083"/>
    <n v="5"/>
    <x v="0"/>
  </r>
  <r>
    <x v="14"/>
    <s v="Analyst"/>
    <n v="3"/>
    <n v="6"/>
    <n v="55166.239522354947"/>
    <n v="6"/>
    <x v="0"/>
  </r>
  <r>
    <x v="0"/>
    <s v="Analyst"/>
    <n v="5"/>
    <n v="3"/>
    <n v="3205.4250037396623"/>
    <n v="3"/>
    <x v="0"/>
  </r>
  <r>
    <x v="0"/>
    <s v="Accountant"/>
    <n v="3"/>
    <n v="8"/>
    <n v="10684.750012465542"/>
    <n v="8"/>
    <x v="3"/>
  </r>
  <r>
    <x v="0"/>
    <s v="Analyst"/>
    <n v="4"/>
    <n v="5"/>
    <n v="5342.3750062327708"/>
    <n v="5"/>
    <x v="0"/>
  </r>
  <r>
    <x v="14"/>
    <s v="Manager"/>
    <n v="3"/>
    <n v="10"/>
    <n v="118213.37040504631"/>
    <n v="10"/>
    <x v="3"/>
  </r>
  <r>
    <x v="11"/>
    <s v="Manager"/>
    <n v="5"/>
    <n v="15"/>
    <n v="12192.177986291113"/>
    <n v="15"/>
    <x v="5"/>
  </r>
  <r>
    <x v="14"/>
    <s v="CXO or Top Mgmt."/>
    <n v="4"/>
    <n v="8"/>
    <n v="70928.022243027779"/>
    <n v="8"/>
    <x v="3"/>
  </r>
  <r>
    <x v="14"/>
    <s v="Analyst"/>
    <n v="4"/>
    <n v="3"/>
    <n v="39404.456801682099"/>
    <n v="3"/>
    <x v="0"/>
  </r>
  <r>
    <x v="61"/>
    <s v="Analyst"/>
    <n v="5"/>
    <n v="7"/>
    <n v="18987"/>
    <n v="7"/>
    <x v="0"/>
  </r>
  <r>
    <x v="14"/>
    <s v="Manager"/>
    <n v="2"/>
    <n v="15"/>
    <n v="44921.080753917595"/>
    <n v="15"/>
    <x v="5"/>
  </r>
  <r>
    <x v="0"/>
    <s v="Manager"/>
    <n v="5"/>
    <n v="14"/>
    <n v="60000"/>
    <n v="14"/>
    <x v="5"/>
  </r>
  <r>
    <x v="14"/>
    <s v="Manager"/>
    <n v="3"/>
    <n v="5"/>
    <n v="71243.257897441246"/>
    <n v="5"/>
    <x v="0"/>
  </r>
  <r>
    <x v="0"/>
    <s v="Manager"/>
    <n v="2"/>
    <n v="16"/>
    <n v="4487.5950052355274"/>
    <n v="16"/>
    <x v="5"/>
  </r>
  <r>
    <x v="0"/>
    <s v="Accountant"/>
    <n v="4"/>
    <n v="7"/>
    <n v="4314.929445034084"/>
    <n v="7"/>
    <x v="0"/>
  </r>
  <r>
    <x v="0"/>
    <s v="Analyst"/>
    <n v="5"/>
    <n v="1"/>
    <n v="3739.6625043629392"/>
    <n v="1"/>
    <x v="2"/>
  </r>
  <r>
    <x v="41"/>
    <s v="Manager"/>
    <n v="2"/>
    <n v="4"/>
    <n v="76223.966339496474"/>
    <n v="4"/>
    <x v="0"/>
  </r>
  <r>
    <x v="21"/>
    <s v="Manager"/>
    <n v="3"/>
    <n v="12"/>
    <n v="32666.305522511171"/>
    <n v="12"/>
    <x v="3"/>
  </r>
  <r>
    <x v="14"/>
    <s v="Reporting"/>
    <n v="5"/>
    <n v="8"/>
    <n v="19000"/>
    <n v="8"/>
    <x v="3"/>
  </r>
  <r>
    <x v="7"/>
    <s v="Engineer"/>
    <n v="3"/>
    <n v="14"/>
    <n v="63519.971949580387"/>
    <n v="14"/>
    <x v="5"/>
  </r>
  <r>
    <x v="0"/>
    <s v="Manager"/>
    <n v="4"/>
    <n v="22"/>
    <n v="16027.125018698311"/>
    <n v="22"/>
    <x v="1"/>
  </r>
  <r>
    <x v="0"/>
    <s v="Reporting"/>
    <n v="4"/>
    <n v="9"/>
    <n v="7123.1666749770275"/>
    <n v="9"/>
    <x v="3"/>
  </r>
  <r>
    <x v="0"/>
    <s v="Manager"/>
    <n v="3"/>
    <n v="5"/>
    <n v="2675.675098121621"/>
    <n v="5"/>
    <x v="0"/>
  </r>
  <r>
    <x v="14"/>
    <s v="Reporting"/>
    <n v="5"/>
    <n v="2"/>
    <n v="23642.674081009263"/>
    <n v="2"/>
    <x v="2"/>
  </r>
  <r>
    <x v="48"/>
    <s v="Manager"/>
    <n v="4"/>
    <n v="14"/>
    <n v="57167.974754622352"/>
    <n v="14"/>
    <x v="5"/>
  </r>
  <r>
    <x v="0"/>
    <s v="Manager"/>
    <n v="5"/>
    <n v="10"/>
    <n v="42739.000049862167"/>
    <n v="10"/>
    <x v="3"/>
  </r>
  <r>
    <x v="33"/>
    <s v="Manager"/>
    <n v="4"/>
    <n v="2"/>
    <n v="5120.2912876821438"/>
    <n v="2"/>
    <x v="2"/>
  </r>
  <r>
    <x v="48"/>
    <s v="CXO or Top Mgmt."/>
    <n v="2"/>
    <n v="20"/>
    <n v="127039.94389916077"/>
    <n v="20"/>
    <x v="1"/>
  </r>
  <r>
    <x v="2"/>
    <s v="Manager"/>
    <n v="4"/>
    <n v="5"/>
    <n v="90000"/>
    <n v="5"/>
    <x v="0"/>
  </r>
  <r>
    <x v="0"/>
    <s v="Engineer"/>
    <n v="2"/>
    <n v="2"/>
    <n v="7123.1666749770275"/>
    <n v="2"/>
    <x v="2"/>
  </r>
  <r>
    <x v="0"/>
    <s v="Analyst"/>
    <n v="3"/>
    <n v="5"/>
    <n v="10000"/>
    <n v="5"/>
    <x v="0"/>
  </r>
  <r>
    <x v="14"/>
    <s v="Analyst"/>
    <n v="4"/>
    <n v="14"/>
    <n v="45709.169889951241"/>
    <n v="14"/>
    <x v="5"/>
  </r>
  <r>
    <x v="0"/>
    <s v="Reporting"/>
    <n v="5"/>
    <n v="5"/>
    <n v="3561.5833374885137"/>
    <n v="5"/>
    <x v="0"/>
  </r>
  <r>
    <x v="12"/>
    <s v="Analyst"/>
    <n v="2"/>
    <n v="15"/>
    <n v="38111.983169748237"/>
    <n v="15"/>
    <x v="5"/>
  </r>
  <r>
    <x v="2"/>
    <s v="Analyst"/>
    <n v="3"/>
    <n v="4"/>
    <n v="60000"/>
    <n v="4"/>
    <x v="0"/>
  </r>
  <r>
    <x v="0"/>
    <s v="Engineer"/>
    <n v="3"/>
    <n v="2"/>
    <n v="40000"/>
    <n v="2"/>
    <x v="2"/>
  </r>
  <r>
    <x v="0"/>
    <s v="Analyst"/>
    <n v="3"/>
    <n v="6"/>
    <n v="15190.15293438851"/>
    <n v="6"/>
    <x v="0"/>
  </r>
  <r>
    <x v="78"/>
    <s v="Manager"/>
    <n v="3"/>
    <n v="20"/>
    <n v="114335.9495092447"/>
    <n v="20"/>
    <x v="1"/>
  </r>
  <r>
    <x v="14"/>
    <s v="Manager"/>
    <n v="4"/>
    <n v="10"/>
    <n v="36252.100257547536"/>
    <n v="10"/>
    <x v="3"/>
  </r>
  <r>
    <x v="14"/>
    <s v="Accountant"/>
    <n v="3"/>
    <n v="5"/>
    <n v="47285.348162018527"/>
    <n v="5"/>
    <x v="0"/>
  </r>
  <r>
    <x v="8"/>
    <s v="Consultant"/>
    <n v="3"/>
    <n v="20"/>
    <n v="88927.960729412545"/>
    <n v="20"/>
    <x v="1"/>
  </r>
  <r>
    <x v="73"/>
    <s v="Accountant"/>
    <n v="5"/>
    <n v="5"/>
    <n v="6000"/>
    <n v="5"/>
    <x v="0"/>
  </r>
  <r>
    <x v="2"/>
    <s v="Analyst"/>
    <n v="5"/>
    <n v="20"/>
    <n v="35000"/>
    <n v="20"/>
    <x v="1"/>
  </r>
  <r>
    <x v="14"/>
    <s v="Analyst"/>
    <n v="4"/>
    <n v="10"/>
    <n v="55166.239522354947"/>
    <n v="10"/>
    <x v="3"/>
  </r>
  <r>
    <x v="3"/>
    <s v="Accountant"/>
    <n v="4"/>
    <n v="10"/>
    <n v="1783.166904422254"/>
    <n v="10"/>
    <x v="3"/>
  </r>
  <r>
    <x v="79"/>
    <s v="Manager"/>
    <n v="4"/>
    <n v="13"/>
    <n v="13500"/>
    <n v="13"/>
    <x v="5"/>
  </r>
  <r>
    <x v="14"/>
    <s v="Accountant"/>
    <n v="3"/>
    <n v="5"/>
    <n v="59106.685202523156"/>
    <n v="5"/>
    <x v="0"/>
  </r>
  <r>
    <x v="0"/>
    <s v="Manager"/>
    <n v="4"/>
    <n v="5"/>
    <n v="12608.005014709339"/>
    <n v="5"/>
    <x v="0"/>
  </r>
  <r>
    <x v="11"/>
    <s v="Accountant"/>
    <n v="5"/>
    <n v="15"/>
    <n v="44654.095718350931"/>
    <n v="15"/>
    <x v="5"/>
  </r>
  <r>
    <x v="2"/>
    <s v="Analyst"/>
    <n v="3"/>
    <n v="20"/>
    <n v="69000"/>
    <n v="20"/>
    <x v="1"/>
  </r>
  <r>
    <x v="0"/>
    <s v="Manager"/>
    <n v="4"/>
    <n v="6"/>
    <n v="6000"/>
    <n v="6"/>
    <x v="0"/>
  </r>
  <r>
    <x v="0"/>
    <s v="Manager"/>
    <n v="2"/>
    <n v="25"/>
    <n v="8903.9583437212841"/>
    <n v="25"/>
    <x v="4"/>
  </r>
  <r>
    <x v="26"/>
    <s v="Manager"/>
    <n v="5"/>
    <n v="17"/>
    <n v="30000"/>
    <n v="17"/>
    <x v="5"/>
  </r>
  <r>
    <x v="0"/>
    <s v="Analyst"/>
    <n v="4"/>
    <n v="2"/>
    <n v="8600"/>
    <n v="2"/>
    <x v="2"/>
  </r>
  <r>
    <x v="14"/>
    <s v="Analyst"/>
    <n v="4"/>
    <n v="4"/>
    <n v="81600"/>
    <n v="4"/>
    <x v="0"/>
  </r>
  <r>
    <x v="80"/>
    <s v="Analyst"/>
    <n v="5"/>
    <n v="3"/>
    <n v="15404.364569961488"/>
    <n v="3"/>
    <x v="0"/>
  </r>
  <r>
    <x v="17"/>
    <s v="Analyst"/>
    <n v="4"/>
    <n v="20"/>
    <n v="63918.498996971248"/>
    <n v="20"/>
    <x v="1"/>
  </r>
  <r>
    <x v="2"/>
    <s v="Controller"/>
    <n v="3"/>
    <n v="20"/>
    <n v="75000"/>
    <n v="20"/>
    <x v="1"/>
  </r>
  <r>
    <x v="2"/>
    <s v="Analyst"/>
    <n v="4"/>
    <n v="14"/>
    <n v="59000"/>
    <n v="14"/>
    <x v="5"/>
  </r>
  <r>
    <x v="17"/>
    <s v="Manager"/>
    <n v="2"/>
    <n v="5"/>
    <n v="50000"/>
    <n v="5"/>
    <x v="0"/>
  </r>
  <r>
    <x v="14"/>
    <s v="Controller"/>
    <n v="4"/>
    <n v="15"/>
    <n v="126094.26176538273"/>
    <n v="15"/>
    <x v="5"/>
  </r>
  <r>
    <x v="24"/>
    <s v="Manager"/>
    <n v="2"/>
    <n v="7"/>
    <n v="26691.183012544854"/>
    <n v="7"/>
    <x v="0"/>
  </r>
  <r>
    <x v="0"/>
    <s v="Analyst"/>
    <n v="4"/>
    <n v="0"/>
    <n v="8903.9583437212841"/>
    <n v="0.8"/>
    <x v="2"/>
  </r>
  <r>
    <x v="3"/>
    <s v="Manager"/>
    <n v="3"/>
    <n v="18"/>
    <n v="8725"/>
    <n v="18"/>
    <x v="1"/>
  </r>
  <r>
    <x v="14"/>
    <s v="Analyst"/>
    <n v="4"/>
    <n v="4"/>
    <n v="50437.70470615309"/>
    <n v="4"/>
    <x v="0"/>
  </r>
  <r>
    <x v="14"/>
    <s v="Accountant"/>
    <n v="5"/>
    <n v="15"/>
    <n v="67775.665698893223"/>
    <n v="15"/>
    <x v="5"/>
  </r>
  <r>
    <x v="17"/>
    <s v="Analyst"/>
    <n v="4"/>
    <n v="6"/>
    <n v="52118.160720607324"/>
    <n v="6"/>
    <x v="0"/>
  </r>
  <r>
    <x v="0"/>
    <s v="Analyst"/>
    <n v="2"/>
    <n v="6"/>
    <n v="3561.5833374885137"/>
    <n v="6"/>
    <x v="0"/>
  </r>
  <r>
    <x v="0"/>
    <s v="Manager"/>
    <n v="4"/>
    <n v="21"/>
    <n v="8013.5625093491553"/>
    <n v="21"/>
    <x v="1"/>
  </r>
  <r>
    <x v="15"/>
    <s v="Manager"/>
    <n v="4"/>
    <n v="5"/>
    <n v="28000"/>
    <n v="5"/>
    <x v="0"/>
  </r>
  <r>
    <x v="14"/>
    <s v="Analyst"/>
    <n v="3"/>
    <n v="2"/>
    <n v="50064.150455673145"/>
    <n v="2"/>
    <x v="2"/>
  </r>
  <r>
    <x v="17"/>
    <s v="Analyst"/>
    <n v="4"/>
    <n v="9"/>
    <n v="50437.70470615309"/>
    <n v="9"/>
    <x v="3"/>
  </r>
  <r>
    <x v="2"/>
    <s v="Analyst"/>
    <n v="3"/>
    <n v="1"/>
    <n v="27840"/>
    <n v="1"/>
    <x v="2"/>
  </r>
  <r>
    <x v="0"/>
    <s v="Accountant"/>
    <n v="3"/>
    <n v="1"/>
    <n v="6232.7708406048987"/>
    <n v="1.5"/>
    <x v="2"/>
  </r>
  <r>
    <x v="30"/>
    <s v="Engineer"/>
    <n v="3"/>
    <n v="25"/>
    <n v="50000"/>
    <n v="25"/>
    <x v="4"/>
  </r>
  <r>
    <x v="66"/>
    <s v="Controller"/>
    <n v="3"/>
    <n v="10"/>
    <n v="48000"/>
    <n v="10"/>
    <x v="3"/>
  </r>
  <r>
    <x v="81"/>
    <s v="Manager"/>
    <n v="4"/>
    <n v="21"/>
    <n v="24000"/>
    <n v="21"/>
    <x v="1"/>
  </r>
  <r>
    <x v="2"/>
    <s v="Analyst"/>
    <n v="4"/>
    <n v="12"/>
    <n v="75000"/>
    <n v="12"/>
    <x v="3"/>
  </r>
  <r>
    <x v="34"/>
    <s v="Analyst"/>
    <n v="4"/>
    <n v="2"/>
    <n v="58799.349940520107"/>
    <n v="2"/>
    <x v="2"/>
  </r>
  <r>
    <x v="3"/>
    <s v="Consultant"/>
    <n v="5"/>
    <n v="8"/>
    <n v="21228.177433598263"/>
    <n v="8"/>
    <x v="3"/>
  </r>
  <r>
    <x v="2"/>
    <s v="Manager"/>
    <n v="3"/>
    <n v="10"/>
    <n v="60000"/>
    <n v="10"/>
    <x v="3"/>
  </r>
  <r>
    <x v="15"/>
    <s v="Analyst"/>
    <n v="5"/>
    <n v="10"/>
    <n v="18018.883790212141"/>
    <n v="10"/>
    <x v="3"/>
  </r>
  <r>
    <x v="0"/>
    <s v="Reporting"/>
    <n v="4"/>
    <n v="7"/>
    <n v="7200"/>
    <n v="7"/>
    <x v="0"/>
  </r>
  <r>
    <x v="2"/>
    <s v="Analyst"/>
    <n v="2"/>
    <n v="2"/>
    <n v="56000"/>
    <n v="2"/>
    <x v="2"/>
  </r>
  <r>
    <x v="0"/>
    <s v="Analyst"/>
    <n v="4"/>
    <n v="7"/>
    <n v="9616.275011218986"/>
    <n v="7.9"/>
    <x v="3"/>
  </r>
  <r>
    <x v="82"/>
    <s v="Manager"/>
    <n v="4"/>
    <n v="9"/>
    <n v="51497.005988023957"/>
    <n v="9"/>
    <x v="3"/>
  </r>
  <r>
    <x v="18"/>
    <s v="Manager"/>
    <n v="5"/>
    <n v="25"/>
    <n v="104172.75399731184"/>
    <n v="25"/>
    <x v="4"/>
  </r>
  <r>
    <x v="2"/>
    <s v="Manager"/>
    <n v="4"/>
    <n v="2"/>
    <n v="88000"/>
    <n v="2"/>
    <x v="2"/>
  </r>
  <r>
    <x v="2"/>
    <s v="Analyst"/>
    <n v="4"/>
    <n v="6"/>
    <n v="80000"/>
    <n v="6"/>
    <x v="0"/>
  </r>
  <r>
    <x v="14"/>
    <s v="Accountant"/>
    <n v="4"/>
    <n v="20"/>
    <n v="19000"/>
    <n v="20"/>
    <x v="1"/>
  </r>
  <r>
    <x v="63"/>
    <s v="Consultant"/>
    <n v="4"/>
    <n v="3"/>
    <n v="19055.991584874118"/>
    <n v="3"/>
    <x v="0"/>
  </r>
  <r>
    <x v="0"/>
    <s v="Consultant"/>
    <n v="5"/>
    <n v="15"/>
    <n v="8547.8000099724322"/>
    <n v="15"/>
    <x v="5"/>
  </r>
  <r>
    <x v="0"/>
    <s v="Consultant"/>
    <n v="5"/>
    <n v="13"/>
    <n v="19588.708356186824"/>
    <n v="13"/>
    <x v="5"/>
  </r>
  <r>
    <x v="2"/>
    <s v="Analyst"/>
    <n v="4"/>
    <n v="1"/>
    <n v="61000"/>
    <n v="1.5"/>
    <x v="2"/>
  </r>
  <r>
    <x v="14"/>
    <s v="Accountant"/>
    <n v="5"/>
    <n v="10"/>
    <n v="53590.061250287661"/>
    <n v="10"/>
    <x v="3"/>
  </r>
  <r>
    <x v="14"/>
    <s v="Accountant"/>
    <n v="5"/>
    <n v="10"/>
    <n v="53590.061250287661"/>
    <n v="10"/>
    <x v="3"/>
  </r>
  <r>
    <x v="0"/>
    <s v="Manager"/>
    <n v="4"/>
    <n v="1"/>
    <n v="4451.9791718606421"/>
    <n v="1"/>
    <x v="2"/>
  </r>
  <r>
    <x v="27"/>
    <s v="Manager"/>
    <n v="2"/>
    <n v="12"/>
    <n v="25407.988779832154"/>
    <n v="12"/>
    <x v="3"/>
  </r>
  <r>
    <x v="22"/>
    <s v="Accountant"/>
    <n v="5"/>
    <n v="14"/>
    <n v="23000"/>
    <n v="14"/>
    <x v="5"/>
  </r>
  <r>
    <x v="0"/>
    <s v="Manager"/>
    <n v="2"/>
    <n v="13"/>
    <n v="16027.125018698311"/>
    <n v="13"/>
    <x v="5"/>
  </r>
  <r>
    <x v="2"/>
    <s v="Engineer"/>
    <n v="2"/>
    <n v="6"/>
    <n v="60000"/>
    <n v="6"/>
    <x v="0"/>
  </r>
  <r>
    <x v="0"/>
    <s v="Analyst"/>
    <n v="4"/>
    <n v="5"/>
    <n v="4800"/>
    <n v="5"/>
    <x v="0"/>
  </r>
  <r>
    <x v="62"/>
    <s v="Manager"/>
    <n v="4"/>
    <n v="25"/>
    <n v="106815.148267971"/>
    <n v="25"/>
    <x v="4"/>
  </r>
  <r>
    <x v="0"/>
    <s v="Consultant"/>
    <n v="3"/>
    <n v="3"/>
    <n v="8903.9583437212841"/>
    <n v="3"/>
    <x v="0"/>
  </r>
  <r>
    <x v="2"/>
    <s v="Manager"/>
    <n v="4"/>
    <n v="12"/>
    <n v="60000"/>
    <n v="12"/>
    <x v="3"/>
  </r>
  <r>
    <x v="0"/>
    <s v="Manager"/>
    <n v="4"/>
    <n v="4"/>
    <n v="46300.583387350678"/>
    <n v="4"/>
    <x v="0"/>
  </r>
  <r>
    <x v="0"/>
    <s v="Manager"/>
    <n v="3"/>
    <n v="3"/>
    <n v="13355.937515581925"/>
    <n v="3"/>
    <x v="0"/>
  </r>
  <r>
    <x v="2"/>
    <s v="Specialist"/>
    <n v="4"/>
    <n v="10"/>
    <n v="74000"/>
    <n v="10"/>
    <x v="3"/>
  </r>
  <r>
    <x v="2"/>
    <s v="Analyst"/>
    <n v="3"/>
    <n v="13"/>
    <n v="95856"/>
    <n v="13"/>
    <x v="5"/>
  </r>
  <r>
    <x v="2"/>
    <s v="Accountant"/>
    <n v="3"/>
    <n v="15"/>
    <n v="40000"/>
    <n v="15"/>
    <x v="5"/>
  </r>
  <r>
    <x v="83"/>
    <s v="Manager"/>
    <n v="3"/>
    <n v="5"/>
    <n v="4400"/>
    <n v="5"/>
    <x v="0"/>
  </r>
  <r>
    <x v="2"/>
    <s v="Analyst"/>
    <n v="4"/>
    <n v="30"/>
    <n v="90000"/>
    <n v="30"/>
    <x v="6"/>
  </r>
  <r>
    <x v="0"/>
    <s v="Manager"/>
    <n v="5"/>
    <n v="2"/>
    <n v="8013.5625093491553"/>
    <n v="2"/>
    <x v="2"/>
  </r>
  <r>
    <x v="0"/>
    <s v="Manager"/>
    <n v="4"/>
    <n v="8"/>
    <n v="17807.916687442568"/>
    <n v="8.5"/>
    <x v="3"/>
  </r>
  <r>
    <x v="0"/>
    <s v="Reporting"/>
    <n v="4"/>
    <n v="6"/>
    <n v="12465.541681209797"/>
    <n v="6"/>
    <x v="0"/>
  </r>
  <r>
    <x v="30"/>
    <s v="Analyst"/>
    <n v="2"/>
    <n v="6"/>
    <n v="80000"/>
    <n v="6"/>
    <x v="0"/>
  </r>
  <r>
    <x v="2"/>
    <s v="Manager"/>
    <n v="4"/>
    <n v="11"/>
    <n v="100000"/>
    <n v="11"/>
    <x v="3"/>
  </r>
  <r>
    <x v="66"/>
    <s v="Accountant"/>
    <n v="3"/>
    <n v="25"/>
    <n v="49200"/>
    <n v="25"/>
    <x v="4"/>
  </r>
  <r>
    <x v="0"/>
    <s v="Manager"/>
    <n v="4"/>
    <n v="1"/>
    <n v="9000"/>
    <n v="1"/>
    <x v="2"/>
  </r>
  <r>
    <x v="0"/>
    <s v="Analyst"/>
    <n v="4"/>
    <n v="6"/>
    <n v="5342.3750062327708"/>
    <n v="6"/>
    <x v="0"/>
  </r>
  <r>
    <x v="3"/>
    <s v="Manager"/>
    <n v="4"/>
    <n v="15"/>
    <n v="40000"/>
    <n v="15"/>
    <x v="5"/>
  </r>
  <r>
    <x v="14"/>
    <s v="Analyst"/>
    <n v="4"/>
    <n v="2"/>
    <n v="40980.635073749385"/>
    <n v="2"/>
    <x v="2"/>
  </r>
  <r>
    <x v="14"/>
    <s v="Accountant"/>
    <n v="3"/>
    <n v="8"/>
    <n v="45709.169889951241"/>
    <n v="8"/>
    <x v="3"/>
  </r>
  <r>
    <x v="0"/>
    <s v="Manager"/>
    <n v="4"/>
    <n v="1"/>
    <n v="7123.1666749770275"/>
    <n v="1"/>
    <x v="2"/>
  </r>
  <r>
    <x v="47"/>
    <s v="Controller"/>
    <n v="4"/>
    <n v="12"/>
    <n v="100000"/>
    <n v="12"/>
    <x v="3"/>
  </r>
  <r>
    <x v="18"/>
    <s v="Analyst"/>
    <n v="4"/>
    <n v="15"/>
    <n v="78764.765217479682"/>
    <n v="15"/>
    <x v="5"/>
  </r>
  <r>
    <x v="16"/>
    <s v="Analyst"/>
    <n v="3"/>
    <n v="10"/>
    <n v="152986.44846039536"/>
    <n v="10"/>
    <x v="3"/>
  </r>
  <r>
    <x v="8"/>
    <s v="Analyst"/>
    <n v="5"/>
    <n v="12"/>
    <n v="44463.980364706273"/>
    <n v="12"/>
    <x v="3"/>
  </r>
  <r>
    <x v="18"/>
    <s v="Consultant"/>
    <n v="2"/>
    <n v="8"/>
    <n v="38111.983169748237"/>
    <n v="8"/>
    <x v="3"/>
  </r>
  <r>
    <x v="14"/>
    <s v="Manager"/>
    <n v="4"/>
    <n v="20"/>
    <n v="118213.37040504631"/>
    <n v="20"/>
    <x v="1"/>
  </r>
  <r>
    <x v="14"/>
    <s v="Accountant"/>
    <n v="3"/>
    <n v="10"/>
    <n v="39404.456801682099"/>
    <n v="10"/>
    <x v="3"/>
  </r>
  <r>
    <x v="5"/>
    <s v="Consultant"/>
    <n v="2"/>
    <n v="3"/>
    <n v="90198.36016840415"/>
    <n v="3"/>
    <x v="0"/>
  </r>
  <r>
    <x v="14"/>
    <s v="Specialist"/>
    <n v="4"/>
    <n v="14"/>
    <n v="47285.348162018527"/>
    <n v="14"/>
    <x v="5"/>
  </r>
  <r>
    <x v="2"/>
    <s v="Accountant"/>
    <n v="4"/>
    <n v="1"/>
    <n v="56000"/>
    <n v="1"/>
    <x v="2"/>
  </r>
  <r>
    <x v="56"/>
    <s v="Analyst"/>
    <n v="2"/>
    <n v="2"/>
    <n v="5082.6943786459069"/>
    <n v="2"/>
    <x v="2"/>
  </r>
  <r>
    <x v="14"/>
    <s v="Accountant"/>
    <n v="5"/>
    <n v="10"/>
    <n v="53590.061250287661"/>
    <n v="10"/>
    <x v="3"/>
  </r>
  <r>
    <x v="62"/>
    <s v="CXO or Top Mgmt."/>
    <n v="5"/>
    <n v="17"/>
    <n v="76906.906752939132"/>
    <n v="17"/>
    <x v="5"/>
  </r>
  <r>
    <x v="2"/>
    <s v="Analyst"/>
    <n v="4"/>
    <n v="5"/>
    <n v="85000"/>
    <n v="5"/>
    <x v="0"/>
  </r>
  <r>
    <x v="49"/>
    <s v="Consultant"/>
    <n v="3"/>
    <n v="10"/>
    <n v="72000"/>
    <n v="10"/>
    <x v="3"/>
  </r>
  <r>
    <x v="2"/>
    <s v="Analyst"/>
    <n v="2"/>
    <n v="7"/>
    <n v="55000"/>
    <n v="7"/>
    <x v="0"/>
  </r>
  <r>
    <x v="14"/>
    <s v="Controller"/>
    <n v="4"/>
    <n v="25"/>
    <n v="67775.665698893223"/>
    <n v="25"/>
    <x v="4"/>
  </r>
  <r>
    <x v="14"/>
    <s v="Analyst"/>
    <n v="4"/>
    <n v="1"/>
    <n v="40586.590505732565"/>
    <n v="1"/>
    <x v="2"/>
  </r>
  <r>
    <x v="2"/>
    <s v="Analyst"/>
    <n v="4"/>
    <n v="25"/>
    <n v="50846"/>
    <n v="25"/>
    <x v="4"/>
  </r>
  <r>
    <x v="2"/>
    <s v="Accountant"/>
    <n v="5"/>
    <n v="16"/>
    <n v="63000"/>
    <n v="16"/>
    <x v="5"/>
  </r>
  <r>
    <x v="16"/>
    <s v="Accountant"/>
    <n v="4"/>
    <n v="5"/>
    <n v="81592.772512210868"/>
    <n v="5"/>
    <x v="0"/>
  </r>
  <r>
    <x v="24"/>
    <s v="Analyst"/>
    <n v="2"/>
    <n v="15"/>
    <n v="50700"/>
    <n v="15"/>
    <x v="5"/>
  </r>
  <r>
    <x v="14"/>
    <s v="Analyst"/>
    <n v="4"/>
    <n v="1"/>
    <n v="31523.565441345683"/>
    <n v="1"/>
    <x v="2"/>
  </r>
  <r>
    <x v="2"/>
    <s v="Analyst"/>
    <n v="2"/>
    <n v="6"/>
    <n v="70000"/>
    <n v="6"/>
    <x v="0"/>
  </r>
  <r>
    <x v="17"/>
    <s v="Manager"/>
    <n v="3"/>
    <n v="15"/>
    <n v="63918.498996971248"/>
    <n v="15"/>
    <x v="5"/>
  </r>
  <r>
    <x v="84"/>
    <s v="Analyst"/>
    <n v="5"/>
    <n v="2"/>
    <n v="7261.724659606657"/>
    <n v="2"/>
    <x v="2"/>
  </r>
  <r>
    <x v="74"/>
    <s v="Engineer"/>
    <n v="4"/>
    <n v="2"/>
    <n v="11404.820437438224"/>
    <n v="2"/>
    <x v="2"/>
  </r>
  <r>
    <x v="30"/>
    <s v="Consultant"/>
    <n v="2"/>
    <n v="5"/>
    <n v="120000"/>
    <n v="5"/>
    <x v="0"/>
  </r>
  <r>
    <x v="16"/>
    <s v="Analyst"/>
    <n v="4"/>
    <n v="5"/>
    <n v="91791.869076237213"/>
    <n v="5"/>
    <x v="0"/>
  </r>
  <r>
    <x v="16"/>
    <s v="Analyst"/>
    <n v="3"/>
    <n v="7"/>
    <n v="112190.06220428993"/>
    <n v="7"/>
    <x v="0"/>
  </r>
  <r>
    <x v="2"/>
    <s v="Manager"/>
    <n v="3"/>
    <n v="18"/>
    <n v="40000"/>
    <n v="18"/>
    <x v="1"/>
  </r>
  <r>
    <x v="2"/>
    <s v="Accountant"/>
    <n v="4"/>
    <n v="12"/>
    <n v="107000"/>
    <n v="12"/>
    <x v="3"/>
  </r>
  <r>
    <x v="2"/>
    <s v="Manager"/>
    <n v="4"/>
    <n v="10"/>
    <n v="82000"/>
    <n v="10"/>
    <x v="3"/>
  </r>
  <r>
    <x v="16"/>
    <s v="Consultant"/>
    <n v="4"/>
    <n v="15"/>
    <n v="101990.96564026357"/>
    <n v="15"/>
    <x v="5"/>
  </r>
  <r>
    <x v="16"/>
    <s v="Manager"/>
    <n v="3"/>
    <n v="4"/>
    <n v="43000"/>
    <n v="4"/>
    <x v="0"/>
  </r>
  <r>
    <x v="2"/>
    <s v="Controller"/>
    <n v="4"/>
    <n v="20"/>
    <n v="69000"/>
    <n v="20"/>
    <x v="1"/>
  </r>
  <r>
    <x v="0"/>
    <s v="Manager"/>
    <n v="3"/>
    <n v="3"/>
    <n v="30000"/>
    <n v="3"/>
    <x v="0"/>
  </r>
  <r>
    <x v="16"/>
    <s v="Analyst"/>
    <n v="2"/>
    <n v="2"/>
    <n v="48955.663507326513"/>
    <n v="2"/>
    <x v="2"/>
  </r>
  <r>
    <x v="2"/>
    <s v="Manager"/>
    <n v="4"/>
    <n v="8"/>
    <n v="70000"/>
    <n v="8"/>
    <x v="3"/>
  </r>
  <r>
    <x v="2"/>
    <s v="Analyst"/>
    <n v="4"/>
    <n v="7"/>
    <n v="45000"/>
    <n v="7"/>
    <x v="0"/>
  </r>
  <r>
    <x v="74"/>
    <s v="CXO or Top Mgmt."/>
    <n v="5"/>
    <n v="12"/>
    <n v="35000"/>
    <n v="12"/>
    <x v="3"/>
  </r>
  <r>
    <x v="0"/>
    <s v="Manager"/>
    <n v="3"/>
    <n v="29"/>
    <n v="8903.9583437212841"/>
    <n v="29"/>
    <x v="6"/>
  </r>
  <r>
    <x v="74"/>
    <s v="Manager"/>
    <n v="3"/>
    <n v="20"/>
    <n v="28353.650809742252"/>
    <n v="20"/>
    <x v="1"/>
  </r>
  <r>
    <x v="0"/>
    <s v="Analyst"/>
    <n v="4"/>
    <n v="10"/>
    <n v="11800"/>
    <n v="10"/>
    <x v="3"/>
  </r>
  <r>
    <x v="0"/>
    <s v="Manager"/>
    <n v="5"/>
    <n v="6"/>
    <n v="6410.8500074793246"/>
    <n v="6"/>
    <x v="0"/>
  </r>
  <r>
    <x v="2"/>
    <s v="Analyst"/>
    <n v="4"/>
    <n v="3"/>
    <n v="50000"/>
    <n v="3"/>
    <x v="0"/>
  </r>
  <r>
    <x v="55"/>
    <s v="Manager"/>
    <n v="5"/>
    <n v="10"/>
    <n v="85000"/>
    <n v="10"/>
    <x v="3"/>
  </r>
  <r>
    <x v="0"/>
    <s v="Manager"/>
    <n v="3"/>
    <n v="10"/>
    <n v="17807.916687442568"/>
    <n v="10"/>
    <x v="3"/>
  </r>
  <r>
    <x v="0"/>
    <s v="Controller"/>
    <n v="5"/>
    <n v="8"/>
    <n v="16027.125018698311"/>
    <n v="8"/>
    <x v="3"/>
  </r>
  <r>
    <x v="2"/>
    <s v="CXO or Top Mgmt."/>
    <n v="5"/>
    <n v="27"/>
    <n v="192000"/>
    <n v="27"/>
    <x v="4"/>
  </r>
  <r>
    <x v="2"/>
    <s v="Analyst"/>
    <n v="5"/>
    <n v="6"/>
    <n v="54000"/>
    <n v="6"/>
    <x v="0"/>
  </r>
  <r>
    <x v="0"/>
    <s v="Manager"/>
    <n v="4"/>
    <n v="12"/>
    <n v="18000"/>
    <n v="12"/>
    <x v="3"/>
  </r>
  <r>
    <x v="0"/>
    <s v="Reporting"/>
    <n v="3"/>
    <n v="5"/>
    <n v="5342.3750062327708"/>
    <n v="5"/>
    <x v="0"/>
  </r>
  <r>
    <x v="0"/>
    <s v="Manager"/>
    <n v="5"/>
    <n v="3"/>
    <n v="7123.1666749770275"/>
    <n v="3"/>
    <x v="0"/>
  </r>
  <r>
    <x v="85"/>
    <s v="Manager"/>
    <n v="4"/>
    <n v="10"/>
    <n v="15000"/>
    <n v="10"/>
    <x v="3"/>
  </r>
  <r>
    <x v="0"/>
    <s v="Analyst"/>
    <n v="4"/>
    <n v="12"/>
    <n v="14000"/>
    <n v="12"/>
    <x v="3"/>
  </r>
  <r>
    <x v="0"/>
    <s v="Analyst"/>
    <n v="5"/>
    <n v="4"/>
    <n v="8000"/>
    <n v="4"/>
    <x v="0"/>
  </r>
  <r>
    <x v="33"/>
    <s v="Specialist"/>
    <n v="3"/>
    <n v="7"/>
    <n v="12500"/>
    <n v="7"/>
    <x v="0"/>
  </r>
  <r>
    <x v="2"/>
    <s v="Accountant"/>
    <n v="4"/>
    <n v="12"/>
    <n v="140000"/>
    <n v="12"/>
    <x v="3"/>
  </r>
  <r>
    <x v="3"/>
    <s v="Consultant"/>
    <n v="4"/>
    <n v="1"/>
    <n v="12000"/>
    <n v="1"/>
    <x v="2"/>
  </r>
  <r>
    <x v="12"/>
    <s v="Analyst"/>
    <n v="3"/>
    <n v="15"/>
    <n v="38111.983169748237"/>
    <n v="15"/>
    <x v="5"/>
  </r>
  <r>
    <x v="0"/>
    <s v="Manager"/>
    <n v="3"/>
    <n v="2"/>
    <n v="10684.750012465542"/>
    <n v="2"/>
    <x v="2"/>
  </r>
  <r>
    <x v="0"/>
    <s v="Analyst"/>
    <n v="4"/>
    <n v="1"/>
    <n v="6232.7708406048987"/>
    <n v="1.5"/>
    <x v="2"/>
  </r>
  <r>
    <x v="3"/>
    <s v="Analyst"/>
    <n v="5"/>
    <n v="8"/>
    <n v="45000"/>
    <n v="8"/>
    <x v="3"/>
  </r>
  <r>
    <x v="2"/>
    <s v="Manager"/>
    <n v="2"/>
    <n v="6"/>
    <n v="80000"/>
    <n v="6"/>
    <x v="0"/>
  </r>
  <r>
    <x v="0"/>
    <s v="Analyst"/>
    <n v="4"/>
    <n v="7"/>
    <n v="26711.875031163851"/>
    <n v="7"/>
    <x v="0"/>
  </r>
  <r>
    <x v="86"/>
    <s v="Analyst"/>
    <n v="4"/>
    <n v="17"/>
    <n v="100000"/>
    <n v="17"/>
    <x v="5"/>
  </r>
  <r>
    <x v="16"/>
    <s v="Manager"/>
    <n v="4"/>
    <n v="10"/>
    <n v="69353.856635379227"/>
    <n v="10"/>
    <x v="3"/>
  </r>
  <r>
    <x v="16"/>
    <s v="Controller"/>
    <n v="4"/>
    <n v="30"/>
    <n v="49975.573163729154"/>
    <n v="30"/>
    <x v="6"/>
  </r>
  <r>
    <x v="0"/>
    <s v="Manager"/>
    <n v="3"/>
    <n v="5"/>
    <n v="10239.552095279476"/>
    <n v="5"/>
    <x v="0"/>
  </r>
  <r>
    <x v="0"/>
    <s v="Engineer"/>
    <n v="4"/>
    <n v="2"/>
    <n v="8903.9583437212841"/>
    <n v="2"/>
    <x v="2"/>
  </r>
  <r>
    <x v="77"/>
    <s v="Analyst"/>
    <n v="3"/>
    <n v="10"/>
    <n v="36000"/>
    <n v="10"/>
    <x v="3"/>
  </r>
  <r>
    <x v="0"/>
    <s v="Reporting"/>
    <n v="2"/>
    <n v="4"/>
    <n v="3739.6625043629392"/>
    <n v="4.5"/>
    <x v="0"/>
  </r>
  <r>
    <x v="18"/>
    <s v="Analyst"/>
    <n v="4"/>
    <n v="8"/>
    <n v="61614.372791092981"/>
    <n v="8"/>
    <x v="3"/>
  </r>
  <r>
    <x v="0"/>
    <s v="Reporting"/>
    <n v="3"/>
    <n v="3"/>
    <n v="3561.5833374885137"/>
    <n v="3"/>
    <x v="0"/>
  </r>
  <r>
    <x v="0"/>
    <s v="Analyst"/>
    <n v="5"/>
    <n v="6"/>
    <n v="6410.8500074793246"/>
    <n v="6"/>
    <x v="0"/>
  </r>
  <r>
    <x v="18"/>
    <s v="Analyst"/>
    <n v="2"/>
    <n v="5"/>
    <n v="36206.384011260823"/>
    <n v="5"/>
    <x v="0"/>
  </r>
  <r>
    <x v="0"/>
    <s v="Manager"/>
    <n v="3"/>
    <n v="20"/>
    <n v="13500"/>
    <n v="20"/>
    <x v="1"/>
  </r>
  <r>
    <x v="55"/>
    <s v="Accountant"/>
    <n v="4"/>
    <n v="2"/>
    <n v="3000"/>
    <n v="2"/>
    <x v="2"/>
  </r>
  <r>
    <x v="0"/>
    <s v="Manager"/>
    <n v="4"/>
    <n v="9"/>
    <n v="21369.500024931083"/>
    <n v="9"/>
    <x v="3"/>
  </r>
  <r>
    <x v="0"/>
    <s v="Manager"/>
    <n v="3"/>
    <n v="28"/>
    <n v="10684.750012465542"/>
    <n v="28"/>
    <x v="6"/>
  </r>
  <r>
    <x v="5"/>
    <s v="Manager"/>
    <n v="2"/>
    <n v="25"/>
    <n v="176585.52201983347"/>
    <n v="25"/>
    <x v="4"/>
  </r>
  <r>
    <x v="19"/>
    <s v="Manager"/>
    <n v="5"/>
    <n v="7"/>
    <n v="54627.175876639136"/>
    <n v="7"/>
    <x v="0"/>
  </r>
  <r>
    <x v="63"/>
    <s v="Controller"/>
    <n v="4"/>
    <n v="10"/>
    <n v="30489.586535798586"/>
    <n v="10"/>
    <x v="3"/>
  </r>
  <r>
    <x v="0"/>
    <s v="Manager"/>
    <n v="2"/>
    <n v="0"/>
    <n v="5591.6858398569666"/>
    <n v="0.1"/>
    <x v="2"/>
  </r>
  <r>
    <x v="11"/>
    <s v="Consultant"/>
    <n v="4"/>
    <n v="10"/>
    <n v="82000"/>
    <n v="10"/>
    <x v="3"/>
  </r>
  <r>
    <x v="0"/>
    <s v="Reporting"/>
    <n v="2"/>
    <n v="0"/>
    <n v="10000"/>
    <n v="0.5"/>
    <x v="2"/>
  </r>
  <r>
    <x v="0"/>
    <s v="Analyst"/>
    <n v="5"/>
    <n v="0"/>
    <n v="9000"/>
    <n v="0.6"/>
    <x v="2"/>
  </r>
  <r>
    <x v="0"/>
    <s v="Analyst"/>
    <n v="4"/>
    <n v="1"/>
    <n v="9000"/>
    <n v="1"/>
    <x v="2"/>
  </r>
  <r>
    <x v="0"/>
    <s v="Manager"/>
    <n v="5"/>
    <n v="7"/>
    <n v="11753.225013712095"/>
    <n v="7"/>
    <x v="0"/>
  </r>
  <r>
    <x v="0"/>
    <s v="Reporting"/>
    <n v="5"/>
    <n v="2"/>
    <n v="3632.815004238284"/>
    <n v="2"/>
    <x v="2"/>
  </r>
  <r>
    <x v="18"/>
    <s v="Analyst"/>
    <n v="5"/>
    <n v="16"/>
    <n v="95279.957924370581"/>
    <n v="16"/>
    <x v="5"/>
  </r>
  <r>
    <x v="14"/>
    <s v="Consultant"/>
    <n v="3"/>
    <n v="4"/>
    <n v="70928.022243027779"/>
    <n v="4"/>
    <x v="0"/>
  </r>
  <r>
    <x v="48"/>
    <s v="Engineer"/>
    <n v="4"/>
    <n v="12"/>
    <n v="52086.37699865592"/>
    <n v="12"/>
    <x v="3"/>
  </r>
  <r>
    <x v="0"/>
    <s v="Manager"/>
    <n v="5"/>
    <n v="4"/>
    <n v="4897.177089046706"/>
    <n v="4"/>
    <x v="0"/>
  </r>
  <r>
    <x v="49"/>
    <s v="Accountant"/>
    <n v="5"/>
    <n v="15"/>
    <n v="63807.047488395103"/>
    <n v="15"/>
    <x v="5"/>
  </r>
  <r>
    <x v="22"/>
    <s v="Manager"/>
    <n v="4"/>
    <n v="5"/>
    <n v="24000"/>
    <n v="5"/>
    <x v="0"/>
  </r>
  <r>
    <x v="78"/>
    <s v="Manager"/>
    <n v="5"/>
    <n v="20"/>
    <n v="60000"/>
    <n v="20"/>
    <x v="1"/>
  </r>
  <r>
    <x v="0"/>
    <s v="Analyst"/>
    <n v="5"/>
    <n v="3"/>
    <n v="5342.3750062327708"/>
    <n v="3"/>
    <x v="0"/>
  </r>
  <r>
    <x v="0"/>
    <s v="Manager"/>
    <n v="3"/>
    <n v="5"/>
    <n v="8903.9583437212841"/>
    <n v="5"/>
    <x v="0"/>
  </r>
  <r>
    <x v="14"/>
    <s v="Analyst"/>
    <n v="4"/>
    <n v="2"/>
    <n v="40980.635073749385"/>
    <n v="2"/>
    <x v="2"/>
  </r>
  <r>
    <x v="0"/>
    <s v="Manager"/>
    <n v="2"/>
    <n v="7"/>
    <n v="10684.750012465542"/>
    <n v="7"/>
    <x v="0"/>
  </r>
  <r>
    <x v="0"/>
    <s v="Consultant"/>
    <n v="3"/>
    <n v="21"/>
    <n v="21369.500024931083"/>
    <n v="21"/>
    <x v="1"/>
  </r>
  <r>
    <x v="87"/>
    <s v="Manager"/>
    <n v="4"/>
    <n v="12"/>
    <n v="18000"/>
    <n v="12"/>
    <x v="3"/>
  </r>
  <r>
    <x v="35"/>
    <s v="Manager"/>
    <n v="3"/>
    <n v="4"/>
    <n v="41000"/>
    <n v="4"/>
    <x v="0"/>
  </r>
  <r>
    <x v="0"/>
    <s v="Analyst"/>
    <n v="3"/>
    <n v="4"/>
    <n v="28492.66669990811"/>
    <n v="4"/>
    <x v="0"/>
  </r>
  <r>
    <x v="2"/>
    <s v="Analyst"/>
    <n v="4"/>
    <n v="4"/>
    <n v="49500"/>
    <n v="4.5"/>
    <x v="0"/>
  </r>
  <r>
    <x v="0"/>
    <s v="Reporting"/>
    <n v="3"/>
    <n v="6"/>
    <n v="6600"/>
    <n v="6.4"/>
    <x v="0"/>
  </r>
  <r>
    <x v="14"/>
    <s v="Consultant"/>
    <n v="4"/>
    <n v="15"/>
    <n v="110332.47904470989"/>
    <n v="15"/>
    <x v="5"/>
  </r>
  <r>
    <x v="14"/>
    <s v="Analyst"/>
    <n v="5"/>
    <n v="6"/>
    <n v="47285.348162018527"/>
    <n v="6"/>
    <x v="0"/>
  </r>
  <r>
    <x v="3"/>
    <s v="Manager"/>
    <n v="4"/>
    <n v="5"/>
    <n v="5300"/>
    <n v="5"/>
    <x v="0"/>
  </r>
  <r>
    <x v="18"/>
    <s v="Analyst"/>
    <n v="4"/>
    <n v="15"/>
    <n v="43828.780645210471"/>
    <n v="15"/>
    <x v="5"/>
  </r>
  <r>
    <x v="2"/>
    <s v="Analyst"/>
    <n v="2"/>
    <n v="14"/>
    <n v="80000"/>
    <n v="14"/>
    <x v="5"/>
  </r>
  <r>
    <x v="9"/>
    <s v="Analyst"/>
    <n v="3"/>
    <n v="3"/>
    <n v="11518.711713336908"/>
    <n v="3"/>
    <x v="0"/>
  </r>
  <r>
    <x v="16"/>
    <s v="Analyst"/>
    <n v="2"/>
    <n v="5"/>
    <n v="152986.44846039536"/>
    <n v="5.5"/>
    <x v="0"/>
  </r>
  <r>
    <x v="2"/>
    <s v="Manager"/>
    <n v="4"/>
    <n v="2"/>
    <n v="125000"/>
    <n v="2"/>
    <x v="2"/>
  </r>
  <r>
    <x v="16"/>
    <s v="Consultant"/>
    <n v="2"/>
    <n v="30"/>
    <n v="101990.96564026357"/>
    <n v="30"/>
    <x v="6"/>
  </r>
  <r>
    <x v="2"/>
    <s v="CXO or Top Mgmt."/>
    <n v="2"/>
    <n v="15"/>
    <n v="105000"/>
    <n v="15"/>
    <x v="5"/>
  </r>
  <r>
    <x v="88"/>
    <s v="Manager"/>
    <n v="4"/>
    <n v="20"/>
    <n v="50815.977559664309"/>
    <n v="20"/>
    <x v="1"/>
  </r>
  <r>
    <x v="2"/>
    <s v="Analyst"/>
    <n v="4"/>
    <n v="7"/>
    <n v="75000"/>
    <n v="7"/>
    <x v="0"/>
  </r>
  <r>
    <x v="0"/>
    <s v="Analyst"/>
    <n v="5"/>
    <n v="8"/>
    <n v="4451.9791718606421"/>
    <n v="8"/>
    <x v="3"/>
  </r>
  <r>
    <x v="2"/>
    <s v="Analyst"/>
    <n v="2"/>
    <n v="10"/>
    <n v="110000"/>
    <n v="10"/>
    <x v="3"/>
  </r>
  <r>
    <x v="14"/>
    <s v="Engineer"/>
    <n v="4"/>
    <n v="1"/>
    <n v="42556.81334581667"/>
    <n v="1"/>
    <x v="2"/>
  </r>
  <r>
    <x v="0"/>
    <s v="Engineer"/>
    <n v="2"/>
    <n v="7"/>
    <n v="8013.5625093491553"/>
    <n v="7"/>
    <x v="0"/>
  </r>
  <r>
    <x v="2"/>
    <s v="Manager"/>
    <n v="4"/>
    <n v="25"/>
    <n v="125000"/>
    <n v="25"/>
    <x v="4"/>
  </r>
  <r>
    <x v="2"/>
    <s v="Analyst"/>
    <n v="5"/>
    <n v="12"/>
    <n v="60000"/>
    <n v="12"/>
    <x v="3"/>
  </r>
  <r>
    <x v="0"/>
    <s v="Analyst"/>
    <n v="2"/>
    <n v="5"/>
    <n v="39355.495879248076"/>
    <n v="5.6"/>
    <x v="0"/>
  </r>
  <r>
    <x v="5"/>
    <s v="Controller"/>
    <n v="4"/>
    <n v="12"/>
    <n v="57167.974754622352"/>
    <n v="12"/>
    <x v="3"/>
  </r>
  <r>
    <x v="52"/>
    <s v="Analyst"/>
    <n v="4"/>
    <n v="8"/>
    <n v="50694.322109187968"/>
    <n v="8"/>
    <x v="3"/>
  </r>
  <r>
    <x v="2"/>
    <s v="Manager"/>
    <n v="4"/>
    <n v="30"/>
    <n v="57500"/>
    <n v="30"/>
    <x v="6"/>
  </r>
  <r>
    <x v="18"/>
    <s v="Controller"/>
    <n v="4"/>
    <n v="15"/>
    <n v="78764.765217479682"/>
    <n v="15"/>
    <x v="5"/>
  </r>
  <r>
    <x v="2"/>
    <s v="Manager"/>
    <n v="4"/>
    <n v="10"/>
    <n v="80000"/>
    <n v="10"/>
    <x v="3"/>
  </r>
  <r>
    <x v="14"/>
    <s v="Manager"/>
    <n v="3"/>
    <n v="15"/>
    <n v="70928.022243027779"/>
    <n v="15"/>
    <x v="5"/>
  </r>
  <r>
    <x v="2"/>
    <s v="Controller"/>
    <n v="4"/>
    <n v="3"/>
    <n v="33000"/>
    <n v="3"/>
    <x v="0"/>
  </r>
  <r>
    <x v="2"/>
    <s v="Analyst"/>
    <n v="4"/>
    <n v="1"/>
    <n v="100000"/>
    <n v="1"/>
    <x v="2"/>
  </r>
  <r>
    <x v="2"/>
    <s v="Manager"/>
    <n v="3"/>
    <n v="20"/>
    <n v="60000"/>
    <n v="20"/>
    <x v="1"/>
  </r>
  <r>
    <x v="2"/>
    <s v="Analyst"/>
    <n v="3"/>
    <n v="7"/>
    <n v="95000"/>
    <n v="7"/>
    <x v="0"/>
  </r>
  <r>
    <x v="2"/>
    <s v="Analyst"/>
    <n v="2"/>
    <n v="33"/>
    <n v="24000"/>
    <n v="33"/>
    <x v="8"/>
  </r>
  <r>
    <x v="2"/>
    <s v="Engineer"/>
    <n v="4"/>
    <n v="0"/>
    <n v="50000"/>
    <n v="0.5"/>
    <x v="2"/>
  </r>
  <r>
    <x v="2"/>
    <s v="Controller"/>
    <n v="4"/>
    <n v="22"/>
    <n v="103000"/>
    <n v="22"/>
    <x v="1"/>
  </r>
  <r>
    <x v="2"/>
    <s v="Specialist"/>
    <n v="5"/>
    <n v="8"/>
    <n v="36000"/>
    <n v="8"/>
    <x v="3"/>
  </r>
  <r>
    <x v="2"/>
    <s v="Analyst"/>
    <n v="4"/>
    <n v="17"/>
    <n v="85000"/>
    <n v="17"/>
    <x v="5"/>
  </r>
  <r>
    <x v="36"/>
    <s v="CXO or Top Mgmt."/>
    <n v="3"/>
    <n v="20"/>
    <n v="100000"/>
    <n v="20"/>
    <x v="1"/>
  </r>
  <r>
    <x v="17"/>
    <s v="Analyst"/>
    <n v="4"/>
    <n v="12"/>
    <n v="83000"/>
    <n v="12"/>
    <x v="3"/>
  </r>
  <r>
    <x v="2"/>
    <s v="Engineer"/>
    <n v="3"/>
    <n v="25"/>
    <n v="85000"/>
    <n v="25"/>
    <x v="4"/>
  </r>
  <r>
    <x v="2"/>
    <s v="Manager"/>
    <n v="3"/>
    <n v="5"/>
    <n v="120000"/>
    <n v="5"/>
    <x v="0"/>
  </r>
  <r>
    <x v="2"/>
    <s v="Engineer"/>
    <n v="3"/>
    <n v="22"/>
    <n v="69960"/>
    <n v="22"/>
    <x v="1"/>
  </r>
  <r>
    <x v="2"/>
    <s v="Manager"/>
    <n v="4"/>
    <n v="14"/>
    <n v="97000"/>
    <n v="14"/>
    <x v="5"/>
  </r>
  <r>
    <x v="14"/>
    <s v="Analyst"/>
    <n v="4"/>
    <n v="7"/>
    <n v="94570.696324037053"/>
    <n v="7"/>
    <x v="0"/>
  </r>
  <r>
    <x v="11"/>
    <s v="Manager"/>
    <n v="5"/>
    <n v="6"/>
    <n v="39000"/>
    <n v="6"/>
    <x v="0"/>
  </r>
  <r>
    <x v="0"/>
    <s v="Manager"/>
    <n v="2"/>
    <n v="15"/>
    <n v="4451.9791718606421"/>
    <n v="15"/>
    <x v="5"/>
  </r>
  <r>
    <x v="2"/>
    <s v="Specialist"/>
    <n v="5"/>
    <n v="25"/>
    <n v="62000"/>
    <n v="25"/>
    <x v="4"/>
  </r>
  <r>
    <x v="2"/>
    <s v="Engineer"/>
    <n v="4"/>
    <n v="15"/>
    <n v="44000"/>
    <n v="15"/>
    <x v="5"/>
  </r>
  <r>
    <x v="2"/>
    <s v="Manager"/>
    <n v="3"/>
    <n v="30"/>
    <n v="150000"/>
    <n v="30"/>
    <x v="6"/>
  </r>
  <r>
    <x v="89"/>
    <s v="Controller"/>
    <n v="4"/>
    <n v="15"/>
    <n v="228671.89901848941"/>
    <n v="15"/>
    <x v="5"/>
  </r>
  <r>
    <x v="2"/>
    <s v="Analyst"/>
    <n v="5"/>
    <n v="6"/>
    <n v="73500"/>
    <n v="6"/>
    <x v="0"/>
  </r>
  <r>
    <x v="2"/>
    <s v="Analyst"/>
    <n v="4"/>
    <n v="7"/>
    <n v="77500"/>
    <n v="7"/>
    <x v="0"/>
  </r>
  <r>
    <x v="2"/>
    <s v="Analyst"/>
    <n v="5"/>
    <n v="10"/>
    <n v="60800"/>
    <n v="10"/>
    <x v="3"/>
  </r>
  <r>
    <x v="2"/>
    <s v="Manager"/>
    <n v="4"/>
    <n v="10"/>
    <n v="136000"/>
    <n v="10"/>
    <x v="3"/>
  </r>
  <r>
    <x v="0"/>
    <s v="Specialist"/>
    <n v="4"/>
    <n v="6"/>
    <n v="20000"/>
    <n v="6"/>
    <x v="0"/>
  </r>
  <r>
    <x v="2"/>
    <s v="Engineer"/>
    <n v="4"/>
    <n v="14"/>
    <n v="95000"/>
    <n v="14"/>
    <x v="5"/>
  </r>
  <r>
    <x v="2"/>
    <s v="Manager"/>
    <n v="2"/>
    <n v="25"/>
    <n v="130000"/>
    <n v="25"/>
    <x v="4"/>
  </r>
  <r>
    <x v="2"/>
    <s v="Analyst"/>
    <n v="3"/>
    <n v="10"/>
    <n v="65000"/>
    <n v="10"/>
    <x v="3"/>
  </r>
  <r>
    <x v="2"/>
    <s v="Consultant"/>
    <n v="3"/>
    <n v="8"/>
    <n v="80000"/>
    <n v="8"/>
    <x v="3"/>
  </r>
  <r>
    <x v="2"/>
    <s v="Reporting"/>
    <n v="3"/>
    <n v="30"/>
    <n v="37000"/>
    <n v="30"/>
    <x v="6"/>
  </r>
  <r>
    <x v="2"/>
    <s v="Manager"/>
    <n v="2"/>
    <n v="8"/>
    <n v="40000"/>
    <n v="8"/>
    <x v="3"/>
  </r>
  <r>
    <x v="2"/>
    <s v="Analyst"/>
    <n v="4"/>
    <n v="10"/>
    <n v="49000"/>
    <n v="10"/>
    <x v="3"/>
  </r>
  <r>
    <x v="2"/>
    <s v="Analyst"/>
    <n v="5"/>
    <n v="14"/>
    <n v="65000"/>
    <n v="14"/>
    <x v="5"/>
  </r>
  <r>
    <x v="2"/>
    <s v="Analyst"/>
    <n v="5"/>
    <n v="1"/>
    <n v="55000"/>
    <n v="1"/>
    <x v="2"/>
  </r>
  <r>
    <x v="2"/>
    <s v="Manager"/>
    <n v="4"/>
    <n v="1"/>
    <n v="40000"/>
    <n v="1"/>
    <x v="2"/>
  </r>
  <r>
    <x v="2"/>
    <s v="Analyst"/>
    <n v="4"/>
    <n v="15"/>
    <n v="60000"/>
    <n v="15"/>
    <x v="5"/>
  </r>
  <r>
    <x v="8"/>
    <s v="Analyst"/>
    <n v="3"/>
    <n v="4"/>
    <n v="45734.379803697877"/>
    <n v="4"/>
    <x v="0"/>
  </r>
  <r>
    <x v="2"/>
    <s v="Analyst"/>
    <n v="3"/>
    <n v="30"/>
    <n v="150000"/>
    <n v="30"/>
    <x v="6"/>
  </r>
  <r>
    <x v="2"/>
    <s v="Manager"/>
    <n v="4"/>
    <n v="21"/>
    <n v="88000"/>
    <n v="21"/>
    <x v="1"/>
  </r>
  <r>
    <x v="2"/>
    <s v="Analyst"/>
    <n v="4"/>
    <n v="13"/>
    <n v="64500"/>
    <n v="13"/>
    <x v="5"/>
  </r>
  <r>
    <x v="22"/>
    <s v="Engineer"/>
    <n v="4"/>
    <n v="20"/>
    <n v="57600"/>
    <n v="20"/>
    <x v="1"/>
  </r>
  <r>
    <x v="2"/>
    <s v="Accountant"/>
    <n v="4"/>
    <n v="15"/>
    <n v="50000"/>
    <n v="15"/>
    <x v="5"/>
  </r>
  <r>
    <x v="2"/>
    <s v="Manager"/>
    <n v="3"/>
    <n v="10"/>
    <n v="120000"/>
    <n v="10"/>
    <x v="3"/>
  </r>
  <r>
    <x v="2"/>
    <s v="Manager"/>
    <n v="5"/>
    <n v="29"/>
    <n v="107000"/>
    <n v="29"/>
    <x v="6"/>
  </r>
  <r>
    <x v="2"/>
    <s v="Analyst"/>
    <n v="3"/>
    <n v="6"/>
    <n v="40000"/>
    <n v="6"/>
    <x v="0"/>
  </r>
  <r>
    <x v="2"/>
    <s v="Manager"/>
    <n v="2"/>
    <n v="12"/>
    <n v="81000"/>
    <n v="12"/>
    <x v="3"/>
  </r>
  <r>
    <x v="2"/>
    <s v="Specialist"/>
    <n v="4"/>
    <n v="20"/>
    <n v="45000"/>
    <n v="20"/>
    <x v="1"/>
  </r>
  <r>
    <x v="2"/>
    <s v="Specialist"/>
    <n v="4"/>
    <n v="5"/>
    <n v="49000"/>
    <n v="5"/>
    <x v="0"/>
  </r>
  <r>
    <x v="0"/>
    <s v="CXO or Top Mgmt."/>
    <n v="2"/>
    <n v="1"/>
    <n v="13355.937515581925"/>
    <n v="1"/>
    <x v="2"/>
  </r>
  <r>
    <x v="2"/>
    <s v="Manager"/>
    <n v="2"/>
    <n v="20"/>
    <n v="72000"/>
    <n v="20"/>
    <x v="1"/>
  </r>
  <r>
    <x v="2"/>
    <s v="Analyst"/>
    <n v="4"/>
    <n v="7"/>
    <n v="50000"/>
    <n v="7"/>
    <x v="0"/>
  </r>
  <r>
    <x v="2"/>
    <s v="Analyst"/>
    <n v="4"/>
    <n v="2"/>
    <n v="57678"/>
    <n v="2"/>
    <x v="2"/>
  </r>
  <r>
    <x v="2"/>
    <s v="Analyst"/>
    <n v="4"/>
    <n v="16"/>
    <n v="80442"/>
    <n v="16"/>
    <x v="5"/>
  </r>
  <r>
    <x v="2"/>
    <s v="Manager"/>
    <n v="2"/>
    <n v="9"/>
    <n v="75000"/>
    <n v="9"/>
    <x v="3"/>
  </r>
  <r>
    <x v="2"/>
    <s v="Analyst"/>
    <n v="4"/>
    <n v="12"/>
    <n v="61000"/>
    <n v="12"/>
    <x v="3"/>
  </r>
  <r>
    <x v="2"/>
    <s v="Engineer"/>
    <n v="4"/>
    <n v="10"/>
    <n v="77000"/>
    <n v="10"/>
    <x v="3"/>
  </r>
  <r>
    <x v="2"/>
    <s v="Controller"/>
    <n v="3"/>
    <n v="9"/>
    <n v="92000"/>
    <n v="9"/>
    <x v="3"/>
  </r>
  <r>
    <x v="2"/>
    <s v="Analyst"/>
    <n v="5"/>
    <n v="10"/>
    <n v="72000"/>
    <n v="10"/>
    <x v="3"/>
  </r>
  <r>
    <x v="0"/>
    <s v="Consultant"/>
    <n v="4"/>
    <n v="3"/>
    <n v="14000"/>
    <n v="3"/>
    <x v="0"/>
  </r>
  <r>
    <x v="2"/>
    <s v="Manager"/>
    <n v="3"/>
    <n v="10"/>
    <n v="111000"/>
    <n v="10"/>
    <x v="3"/>
  </r>
  <r>
    <x v="2"/>
    <s v="Analyst"/>
    <n v="4"/>
    <n v="20"/>
    <n v="80000"/>
    <n v="20"/>
    <x v="1"/>
  </r>
  <r>
    <x v="0"/>
    <s v="Analyst"/>
    <n v="4"/>
    <n v="5"/>
    <n v="57875.729234188344"/>
    <n v="5.5"/>
    <x v="0"/>
  </r>
  <r>
    <x v="0"/>
    <s v="Accountant"/>
    <n v="3"/>
    <n v="8"/>
    <n v="25000"/>
    <n v="8"/>
    <x v="3"/>
  </r>
  <r>
    <x v="2"/>
    <s v="Controller"/>
    <n v="2"/>
    <n v="2"/>
    <n v="24000"/>
    <n v="2"/>
    <x v="2"/>
  </r>
  <r>
    <x v="2"/>
    <s v="Manager"/>
    <n v="3"/>
    <n v="25"/>
    <n v="61000"/>
    <n v="25"/>
    <x v="4"/>
  </r>
  <r>
    <x v="16"/>
    <s v="Analyst"/>
    <n v="3"/>
    <n v="11"/>
    <n v="56095.031102144967"/>
    <n v="11"/>
    <x v="3"/>
  </r>
  <r>
    <x v="16"/>
    <s v="Accountant"/>
    <n v="3"/>
    <n v="5"/>
    <n v="71393.675948184507"/>
    <n v="5"/>
    <x v="0"/>
  </r>
  <r>
    <x v="2"/>
    <s v="Manager"/>
    <n v="4"/>
    <n v="18"/>
    <n v="96230"/>
    <n v="18"/>
    <x v="1"/>
  </r>
  <r>
    <x v="2"/>
    <s v="Analyst"/>
    <n v="3"/>
    <n v="1"/>
    <n v="75000"/>
    <n v="1.5"/>
    <x v="2"/>
  </r>
  <r>
    <x v="2"/>
    <s v="Analyst"/>
    <n v="4"/>
    <n v="5"/>
    <n v="102000"/>
    <n v="5"/>
    <x v="0"/>
  </r>
  <r>
    <x v="74"/>
    <s v="Manager"/>
    <n v="4"/>
    <n v="3"/>
    <n v="19008.034062397041"/>
    <n v="3"/>
    <x v="0"/>
  </r>
  <r>
    <x v="0"/>
    <s v="Analyst"/>
    <n v="4"/>
    <n v="5"/>
    <n v="4356"/>
    <n v="5"/>
    <x v="0"/>
  </r>
  <r>
    <x v="0"/>
    <s v="Accountant"/>
    <n v="4"/>
    <n v="4"/>
    <n v="5342.3750062327708"/>
    <n v="4"/>
    <x v="0"/>
  </r>
  <r>
    <x v="2"/>
    <s v="Manager"/>
    <n v="3"/>
    <n v="20"/>
    <n v="67000"/>
    <n v="20"/>
    <x v="1"/>
  </r>
  <r>
    <x v="0"/>
    <s v="Analyst"/>
    <n v="4"/>
    <n v="7"/>
    <n v="8547.8000099724322"/>
    <n v="7"/>
    <x v="0"/>
  </r>
  <r>
    <x v="0"/>
    <s v="Analyst"/>
    <n v="4"/>
    <n v="4"/>
    <n v="16027.125018698311"/>
    <n v="4"/>
    <x v="0"/>
  </r>
  <r>
    <x v="0"/>
    <s v="Consultant"/>
    <n v="3"/>
    <n v="36"/>
    <n v="10684.750012465542"/>
    <n v="36"/>
    <x v="8"/>
  </r>
  <r>
    <x v="21"/>
    <s v="Accountant"/>
    <n v="4"/>
    <n v="8"/>
    <n v="30000"/>
    <n v="8"/>
    <x v="3"/>
  </r>
  <r>
    <x v="0"/>
    <s v="Manager"/>
    <n v="3"/>
    <n v="0"/>
    <n v="8903.9583437212841"/>
    <n v="0"/>
    <x v="2"/>
  </r>
  <r>
    <x v="0"/>
    <s v="Manager"/>
    <n v="1"/>
    <n v="10"/>
    <n v="20000"/>
    <n v="10"/>
    <x v="3"/>
  </r>
  <r>
    <x v="16"/>
    <s v="Analyst"/>
    <n v="4"/>
    <n v="10"/>
    <n v="87712.230450626681"/>
    <n v="10"/>
    <x v="3"/>
  </r>
  <r>
    <x v="0"/>
    <s v="Manager"/>
    <n v="5"/>
    <n v="6"/>
    <n v="17807.916687442568"/>
    <n v="6"/>
    <x v="0"/>
  </r>
  <r>
    <x v="52"/>
    <s v="Analyst"/>
    <n v="3"/>
    <n v="2"/>
    <n v="41000"/>
    <n v="2"/>
    <x v="2"/>
  </r>
  <r>
    <x v="2"/>
    <s v="Manager"/>
    <n v="3"/>
    <n v="4"/>
    <n v="60000"/>
    <n v="4"/>
    <x v="0"/>
  </r>
  <r>
    <x v="11"/>
    <s v="Analyst"/>
    <n v="5"/>
    <n v="2"/>
    <n v="32187.34988380854"/>
    <n v="2"/>
    <x v="2"/>
  </r>
  <r>
    <x v="49"/>
    <s v="Engineer"/>
    <n v="4"/>
    <n v="5"/>
    <n v="39879.404680246938"/>
    <n v="5"/>
    <x v="0"/>
  </r>
  <r>
    <x v="0"/>
    <s v="Analyst"/>
    <n v="3"/>
    <n v="2"/>
    <n v="5698.5333399816218"/>
    <n v="2"/>
    <x v="2"/>
  </r>
  <r>
    <x v="0"/>
    <s v="Manager"/>
    <n v="4"/>
    <n v="6"/>
    <n v="7123.1666749770275"/>
    <n v="6"/>
    <x v="0"/>
  </r>
  <r>
    <x v="0"/>
    <s v="Manager"/>
    <n v="3"/>
    <n v="15"/>
    <n v="4451.9791718606421"/>
    <n v="15"/>
    <x v="5"/>
  </r>
  <r>
    <x v="0"/>
    <s v="Analyst"/>
    <n v="3"/>
    <n v="6"/>
    <n v="6410.8500074793246"/>
    <n v="6"/>
    <x v="0"/>
  </r>
  <r>
    <x v="0"/>
    <s v="Manager"/>
    <n v="5"/>
    <n v="12"/>
    <n v="20479.104190558952"/>
    <n v="12"/>
    <x v="3"/>
  </r>
  <r>
    <x v="0"/>
    <s v="Analyst"/>
    <n v="2"/>
    <n v="5"/>
    <n v="11040.908346214392"/>
    <n v="5"/>
    <x v="0"/>
  </r>
  <r>
    <x v="0"/>
    <s v="Specialist"/>
    <n v="3"/>
    <n v="7"/>
    <n v="17807.916687442568"/>
    <n v="7"/>
    <x v="0"/>
  </r>
  <r>
    <x v="0"/>
    <s v="Analyst"/>
    <n v="4"/>
    <n v="11"/>
    <n v="3561.5833374885137"/>
    <n v="11"/>
    <x v="3"/>
  </r>
  <r>
    <x v="14"/>
    <s v="Analyst"/>
    <n v="3"/>
    <n v="5"/>
    <n v="26795.030625143831"/>
    <n v="5"/>
    <x v="0"/>
  </r>
  <r>
    <x v="85"/>
    <s v="Manager"/>
    <n v="2"/>
    <n v="10"/>
    <n v="20400"/>
    <n v="10"/>
    <x v="3"/>
  </r>
  <r>
    <x v="14"/>
    <s v="Accountant"/>
    <n v="4"/>
    <n v="35"/>
    <n v="39404.456801682099"/>
    <n v="35"/>
    <x v="8"/>
  </r>
  <r>
    <x v="89"/>
    <s v="Analyst"/>
    <n v="4"/>
    <n v="7"/>
    <n v="149907.13380100971"/>
    <n v="7"/>
    <x v="0"/>
  </r>
  <r>
    <x v="0"/>
    <s v="Analyst"/>
    <n v="4"/>
    <n v="1"/>
    <n v="4095.8208381117906"/>
    <n v="1.6"/>
    <x v="2"/>
  </r>
  <r>
    <x v="16"/>
    <s v="Accountant"/>
    <n v="4"/>
    <n v="7"/>
    <n v="127488.70705032947"/>
    <n v="7"/>
    <x v="0"/>
  </r>
  <r>
    <x v="14"/>
    <s v="Manager"/>
    <n v="5"/>
    <n v="20"/>
    <n v="58318.59606648951"/>
    <n v="20"/>
    <x v="1"/>
  </r>
  <r>
    <x v="11"/>
    <s v="Controller"/>
    <n v="4"/>
    <n v="2"/>
    <n v="9509.8988293070688"/>
    <n v="2"/>
    <x v="2"/>
  </r>
  <r>
    <x v="0"/>
    <s v="Analyst"/>
    <n v="4"/>
    <n v="3"/>
    <n v="12821.700014958649"/>
    <n v="3"/>
    <x v="0"/>
  </r>
  <r>
    <x v="0"/>
    <s v="Analyst"/>
    <n v="5"/>
    <n v="6"/>
    <n v="4000"/>
    <n v="6"/>
    <x v="0"/>
  </r>
  <r>
    <x v="2"/>
    <s v="Analyst"/>
    <n v="5"/>
    <n v="2"/>
    <n v="42000"/>
    <n v="2"/>
    <x v="2"/>
  </r>
  <r>
    <x v="0"/>
    <s v="Manager"/>
    <n v="5"/>
    <n v="19"/>
    <n v="3200"/>
    <n v="19"/>
    <x v="1"/>
  </r>
  <r>
    <x v="29"/>
    <s v="Analyst"/>
    <n v="3"/>
    <n v="10"/>
    <n v="60000"/>
    <n v="10"/>
    <x v="3"/>
  </r>
  <r>
    <x v="2"/>
    <s v="Analyst"/>
    <n v="4"/>
    <n v="9"/>
    <n v="85000"/>
    <n v="9"/>
    <x v="3"/>
  </r>
  <r>
    <x v="2"/>
    <s v="Manager"/>
    <n v="4"/>
    <n v="15"/>
    <n v="109000"/>
    <n v="15"/>
    <x v="5"/>
  </r>
  <r>
    <x v="63"/>
    <s v="Analyst"/>
    <n v="5"/>
    <n v="14"/>
    <n v="76223.966339496474"/>
    <n v="14"/>
    <x v="5"/>
  </r>
  <r>
    <x v="2"/>
    <s v="Engineer"/>
    <n v="3"/>
    <n v="13"/>
    <n v="77000"/>
    <n v="13"/>
    <x v="5"/>
  </r>
  <r>
    <x v="0"/>
    <s v="Analyst"/>
    <n v="5"/>
    <n v="4"/>
    <n v="25000"/>
    <n v="4"/>
    <x v="0"/>
  </r>
  <r>
    <x v="2"/>
    <s v="Manager"/>
    <n v="3"/>
    <n v="12"/>
    <n v="64000"/>
    <n v="12"/>
    <x v="3"/>
  </r>
  <r>
    <x v="14"/>
    <s v="Engineer"/>
    <n v="3"/>
    <n v="10"/>
    <n v="231119.74856804207"/>
    <n v="10"/>
    <x v="3"/>
  </r>
  <r>
    <x v="2"/>
    <s v="Analyst"/>
    <n v="5"/>
    <n v="10"/>
    <n v="76000"/>
    <n v="10"/>
    <x v="3"/>
  </r>
  <r>
    <x v="14"/>
    <s v="Analyst"/>
    <n v="3"/>
    <n v="8"/>
    <n v="15761.782720672842"/>
    <n v="8"/>
    <x v="3"/>
  </r>
  <r>
    <x v="16"/>
    <s v="Engineer"/>
    <n v="3"/>
    <n v="17"/>
    <n v="168285.09330643489"/>
    <n v="17"/>
    <x v="5"/>
  </r>
  <r>
    <x v="77"/>
    <s v="Analyst"/>
    <n v="4"/>
    <n v="13"/>
    <n v="50000"/>
    <n v="13"/>
    <x v="5"/>
  </r>
  <r>
    <x v="28"/>
    <s v="Controller"/>
    <n v="4"/>
    <n v="8"/>
    <n v="7200"/>
    <n v="8"/>
    <x v="3"/>
  </r>
  <r>
    <x v="5"/>
    <s v="Consultant"/>
    <n v="5"/>
    <n v="7"/>
    <n v="53356.776437647524"/>
    <n v="7"/>
    <x v="0"/>
  </r>
  <r>
    <x v="2"/>
    <s v="Specialist"/>
    <n v="3"/>
    <n v="10"/>
    <n v="45000"/>
    <n v="10"/>
    <x v="3"/>
  </r>
  <r>
    <x v="0"/>
    <s v="Manager"/>
    <n v="5"/>
    <n v="4"/>
    <n v="5000"/>
    <n v="4"/>
    <x v="0"/>
  </r>
  <r>
    <x v="16"/>
    <s v="Analyst"/>
    <n v="5"/>
    <n v="20"/>
    <n v="75473.31457379504"/>
    <n v="20"/>
    <x v="1"/>
  </r>
  <r>
    <x v="38"/>
    <s v="Manager"/>
    <n v="3"/>
    <n v="5"/>
    <n v="15000"/>
    <n v="5"/>
    <x v="0"/>
  </r>
  <r>
    <x v="5"/>
    <s v="Controller"/>
    <n v="5"/>
    <n v="8"/>
    <n v="42558.381206218859"/>
    <n v="8"/>
    <x v="3"/>
  </r>
  <r>
    <x v="2"/>
    <s v="Analyst"/>
    <n v="4"/>
    <n v="5"/>
    <n v="61000"/>
    <n v="5"/>
    <x v="0"/>
  </r>
  <r>
    <x v="2"/>
    <s v="Analyst"/>
    <n v="4"/>
    <n v="2"/>
    <n v="66000"/>
    <n v="2"/>
    <x v="2"/>
  </r>
  <r>
    <x v="0"/>
    <s v="Reporting"/>
    <n v="5"/>
    <n v="8"/>
    <n v="4950.6008391090336"/>
    <n v="8"/>
    <x v="3"/>
  </r>
  <r>
    <x v="2"/>
    <s v="Manager"/>
    <n v="3"/>
    <n v="14"/>
    <n v="55000"/>
    <n v="14"/>
    <x v="5"/>
  </r>
  <r>
    <x v="2"/>
    <s v="Reporting"/>
    <n v="4"/>
    <n v="10"/>
    <n v="32000"/>
    <n v="10"/>
    <x v="3"/>
  </r>
  <r>
    <x v="0"/>
    <s v="Analyst"/>
    <n v="5"/>
    <n v="6"/>
    <n v="18000"/>
    <n v="6"/>
    <x v="0"/>
  </r>
  <r>
    <x v="0"/>
    <s v="Analyst"/>
    <n v="4"/>
    <n v="21"/>
    <n v="11575.14584683767"/>
    <n v="21"/>
    <x v="1"/>
  </r>
  <r>
    <x v="63"/>
    <s v="Accountant"/>
    <n v="5"/>
    <n v="15"/>
    <n v="63519.971949580387"/>
    <n v="15"/>
    <x v="5"/>
  </r>
  <r>
    <x v="0"/>
    <s v="Specialist"/>
    <n v="5"/>
    <n v="5"/>
    <n v="71231.666749770273"/>
    <n v="5"/>
    <x v="0"/>
  </r>
  <r>
    <x v="24"/>
    <s v="Analyst"/>
    <n v="4"/>
    <n v="1"/>
    <n v="10000"/>
    <n v="1"/>
    <x v="2"/>
  </r>
  <r>
    <x v="2"/>
    <s v="Analyst"/>
    <n v="4"/>
    <n v="3"/>
    <n v="74300"/>
    <n v="3"/>
    <x v="0"/>
  </r>
  <r>
    <x v="0"/>
    <s v="Consultant"/>
    <n v="4"/>
    <n v="10"/>
    <n v="26711.875031163851"/>
    <n v="10"/>
    <x v="3"/>
  </r>
  <r>
    <x v="0"/>
    <s v="Manager"/>
    <n v="4"/>
    <n v="4"/>
    <n v="9545.0433444692171"/>
    <n v="4"/>
    <x v="0"/>
  </r>
  <r>
    <x v="2"/>
    <s v="Analyst"/>
    <n v="4"/>
    <n v="15"/>
    <n v="95000"/>
    <n v="15"/>
    <x v="5"/>
  </r>
  <r>
    <x v="2"/>
    <s v="Accountant"/>
    <n v="4"/>
    <n v="15"/>
    <n v="64300"/>
    <n v="15"/>
    <x v="5"/>
  </r>
  <r>
    <x v="2"/>
    <s v="Consultant"/>
    <n v="5"/>
    <n v="20"/>
    <n v="250000"/>
    <n v="20"/>
    <x v="1"/>
  </r>
  <r>
    <x v="2"/>
    <s v="Manager"/>
    <n v="3"/>
    <n v="10"/>
    <n v="89000"/>
    <n v="10"/>
    <x v="3"/>
  </r>
  <r>
    <x v="2"/>
    <s v="Analyst"/>
    <n v="5"/>
    <n v="1"/>
    <n v="75000"/>
    <n v="1.5"/>
    <x v="2"/>
  </r>
  <r>
    <x v="2"/>
    <s v="Analyst"/>
    <n v="5"/>
    <n v="5"/>
    <n v="45000"/>
    <n v="5"/>
    <x v="0"/>
  </r>
  <r>
    <x v="2"/>
    <s v="CXO or Top Mgmt."/>
    <n v="5"/>
    <n v="22"/>
    <n v="127500"/>
    <n v="22"/>
    <x v="1"/>
  </r>
  <r>
    <x v="2"/>
    <s v="CXO or Top Mgmt."/>
    <n v="3"/>
    <n v="18"/>
    <n v="170000"/>
    <n v="18"/>
    <x v="1"/>
  </r>
  <r>
    <x v="90"/>
    <s v="Analyst"/>
    <n v="5"/>
    <n v="2"/>
    <n v="9600"/>
    <n v="2"/>
    <x v="2"/>
  </r>
  <r>
    <x v="2"/>
    <s v="Analyst"/>
    <n v="5"/>
    <n v="27"/>
    <n v="62000"/>
    <n v="27"/>
    <x v="4"/>
  </r>
  <r>
    <x v="2"/>
    <s v="Manager"/>
    <n v="4"/>
    <n v="3"/>
    <n v="22000"/>
    <n v="3"/>
    <x v="0"/>
  </r>
  <r>
    <x v="2"/>
    <s v="Analyst"/>
    <n v="4"/>
    <n v="8"/>
    <n v="45000"/>
    <n v="8"/>
    <x v="3"/>
  </r>
  <r>
    <x v="2"/>
    <s v="Analyst"/>
    <n v="4"/>
    <n v="6"/>
    <n v="145000"/>
    <n v="6"/>
    <x v="0"/>
  </r>
  <r>
    <x v="2"/>
    <s v="Analyst"/>
    <n v="5"/>
    <n v="14"/>
    <n v="89000"/>
    <n v="14"/>
    <x v="5"/>
  </r>
  <r>
    <x v="2"/>
    <s v="Accountant"/>
    <n v="4"/>
    <n v="11"/>
    <n v="38000"/>
    <n v="11"/>
    <x v="3"/>
  </r>
  <r>
    <x v="17"/>
    <s v="Analyst"/>
    <n v="4"/>
    <n v="3"/>
    <n v="49168.076151516347"/>
    <n v="3"/>
    <x v="0"/>
  </r>
  <r>
    <x v="0"/>
    <s v="Analyst"/>
    <n v="4"/>
    <n v="8"/>
    <n v="8903.9583437212841"/>
    <n v="8"/>
    <x v="3"/>
  </r>
  <r>
    <x v="91"/>
    <s v="Manager"/>
    <n v="3"/>
    <n v="8"/>
    <n v="10000"/>
    <n v="8"/>
    <x v="3"/>
  </r>
  <r>
    <x v="2"/>
    <s v="Manager"/>
    <n v="2"/>
    <n v="30"/>
    <n v="105000"/>
    <n v="30"/>
    <x v="6"/>
  </r>
  <r>
    <x v="92"/>
    <s v="Analyst"/>
    <n v="3"/>
    <n v="0"/>
    <n v="12000"/>
    <n v="0"/>
    <x v="2"/>
  </r>
  <r>
    <x v="0"/>
    <s v="Accountant"/>
    <n v="5"/>
    <n v="3"/>
    <n v="3561.5833374885137"/>
    <n v="3"/>
    <x v="0"/>
  </r>
  <r>
    <x v="16"/>
    <s v="Analyst"/>
    <n v="2"/>
    <n v="5"/>
    <n v="86692.320794224041"/>
    <n v="5"/>
    <x v="0"/>
  </r>
  <r>
    <x v="0"/>
    <s v="CXO or Top Mgmt."/>
    <n v="4"/>
    <n v="18"/>
    <n v="8000"/>
    <n v="18"/>
    <x v="1"/>
  </r>
  <r>
    <x v="0"/>
    <s v="Analyst"/>
    <n v="3"/>
    <n v="6"/>
    <n v="6767.0083412281756"/>
    <n v="6"/>
    <x v="0"/>
  </r>
  <r>
    <x v="14"/>
    <s v="Consultant"/>
    <n v="4"/>
    <n v="14"/>
    <n v="48073.437298052166"/>
    <n v="14"/>
    <x v="5"/>
  </r>
  <r>
    <x v="18"/>
    <s v="Manager"/>
    <n v="3"/>
    <n v="15"/>
    <n v="76223.966339496474"/>
    <n v="15"/>
    <x v="5"/>
  </r>
  <r>
    <x v="22"/>
    <s v="Manager"/>
    <n v="3"/>
    <n v="15"/>
    <n v="85333.333333333328"/>
    <n v="15"/>
    <x v="5"/>
  </r>
  <r>
    <x v="14"/>
    <s v="Manager"/>
    <n v="5"/>
    <n v="8"/>
    <n v="76223.981237173866"/>
    <n v="8"/>
    <x v="3"/>
  </r>
  <r>
    <x v="3"/>
    <s v="Manager"/>
    <n v="4"/>
    <n v="5"/>
    <n v="30000"/>
    <n v="5"/>
    <x v="0"/>
  </r>
  <r>
    <x v="0"/>
    <s v="Analyst"/>
    <n v="5"/>
    <n v="4"/>
    <n v="34000"/>
    <n v="4"/>
    <x v="0"/>
  </r>
  <r>
    <x v="0"/>
    <s v="Manager"/>
    <n v="4"/>
    <n v="5"/>
    <n v="3205.4250037396623"/>
    <n v="5"/>
    <x v="0"/>
  </r>
  <r>
    <x v="5"/>
    <s v="Manager"/>
    <n v="3"/>
    <n v="5"/>
    <n v="45000"/>
    <n v="5"/>
    <x v="0"/>
  </r>
  <r>
    <x v="93"/>
    <s v="Manager"/>
    <n v="5"/>
    <n v="8"/>
    <n v="24864"/>
    <n v="8"/>
    <x v="3"/>
  </r>
  <r>
    <x v="14"/>
    <s v="Analyst"/>
    <n v="4"/>
    <n v="7"/>
    <n v="47285.348162018527"/>
    <n v="7"/>
    <x v="0"/>
  </r>
  <r>
    <x v="0"/>
    <s v="Analyst"/>
    <n v="5"/>
    <n v="10"/>
    <n v="17807.916687442568"/>
    <n v="10"/>
    <x v="3"/>
  </r>
  <r>
    <x v="14"/>
    <s v="Analyst"/>
    <n v="4"/>
    <n v="3"/>
    <n v="55166.239522354947"/>
    <n v="3"/>
    <x v="0"/>
  </r>
  <r>
    <x v="18"/>
    <s v="Manager"/>
    <n v="2"/>
    <n v="5"/>
    <n v="69871.969144538423"/>
    <n v="5"/>
    <x v="0"/>
  </r>
  <r>
    <x v="2"/>
    <s v="Analyst"/>
    <n v="4"/>
    <n v="17"/>
    <n v="70970"/>
    <n v="17"/>
    <x v="5"/>
  </r>
  <r>
    <x v="18"/>
    <s v="Engineer"/>
    <n v="4"/>
    <n v="7"/>
    <n v="76223.966339496474"/>
    <n v="7"/>
    <x v="0"/>
  </r>
  <r>
    <x v="47"/>
    <s v="Controller"/>
    <n v="5"/>
    <n v="5"/>
    <n v="110000"/>
    <n v="5"/>
    <x v="0"/>
  </r>
  <r>
    <x v="94"/>
    <s v="Analyst"/>
    <n v="5"/>
    <n v="15"/>
    <n v="14400"/>
    <n v="15"/>
    <x v="5"/>
  </r>
  <r>
    <x v="2"/>
    <s v="Consultant"/>
    <n v="5"/>
    <n v="8"/>
    <n v="125000"/>
    <n v="8"/>
    <x v="3"/>
  </r>
  <r>
    <x v="17"/>
    <s v="Analyst"/>
    <n v="4"/>
    <n v="10"/>
    <n v="72768.752704244194"/>
    <n v="10"/>
    <x v="3"/>
  </r>
  <r>
    <x v="2"/>
    <s v="Manager"/>
    <n v="4"/>
    <n v="15"/>
    <n v="59000"/>
    <n v="15"/>
    <x v="5"/>
  </r>
  <r>
    <x v="2"/>
    <s v="Analyst"/>
    <n v="4"/>
    <n v="5"/>
    <n v="71500"/>
    <n v="5"/>
    <x v="0"/>
  </r>
  <r>
    <x v="14"/>
    <s v="Reporting"/>
    <n v="4"/>
    <n v="2"/>
    <n v="39404.456801682099"/>
    <n v="2"/>
    <x v="2"/>
  </r>
  <r>
    <x v="5"/>
    <s v="Specialist"/>
    <n v="2"/>
    <n v="5"/>
    <n v="88927.960729412545"/>
    <n v="5"/>
    <x v="0"/>
  </r>
  <r>
    <x v="2"/>
    <s v="Manager"/>
    <n v="4"/>
    <n v="25"/>
    <n v="90000"/>
    <n v="25"/>
    <x v="4"/>
  </r>
  <r>
    <x v="0"/>
    <s v="Manager"/>
    <n v="5"/>
    <n v="30"/>
    <n v="12465.541681209797"/>
    <n v="30"/>
    <x v="6"/>
  </r>
  <r>
    <x v="2"/>
    <s v="Analyst"/>
    <n v="4"/>
    <n v="8"/>
    <n v="40000"/>
    <n v="8"/>
    <x v="3"/>
  </r>
  <r>
    <x v="0"/>
    <s v="Analyst"/>
    <n v="5"/>
    <n v="4"/>
    <n v="30000"/>
    <n v="4"/>
    <x v="0"/>
  </r>
  <r>
    <x v="2"/>
    <s v="Controller"/>
    <n v="4"/>
    <n v="1"/>
    <n v="46325"/>
    <n v="1"/>
    <x v="2"/>
  </r>
  <r>
    <x v="2"/>
    <s v="Analyst"/>
    <n v="5"/>
    <n v="8"/>
    <n v="15000"/>
    <n v="8"/>
    <x v="3"/>
  </r>
  <r>
    <x v="2"/>
    <s v="Analyst"/>
    <n v="4"/>
    <n v="15"/>
    <n v="31200"/>
    <n v="15"/>
    <x v="5"/>
  </r>
  <r>
    <x v="0"/>
    <s v="Analyst"/>
    <n v="4"/>
    <n v="9"/>
    <n v="8903.9583437212841"/>
    <n v="9"/>
    <x v="3"/>
  </r>
  <r>
    <x v="95"/>
    <s v="Analyst"/>
    <n v="5"/>
    <n v="8"/>
    <n v="15840"/>
    <n v="8"/>
    <x v="3"/>
  </r>
  <r>
    <x v="0"/>
    <s v="Analyst"/>
    <n v="4"/>
    <n v="5"/>
    <n v="15136.729184326183"/>
    <n v="5"/>
    <x v="0"/>
  </r>
  <r>
    <x v="2"/>
    <s v="Consultant"/>
    <n v="4"/>
    <n v="10"/>
    <n v="41000"/>
    <n v="10"/>
    <x v="3"/>
  </r>
  <r>
    <x v="26"/>
    <s v="Manager"/>
    <n v="4"/>
    <n v="2"/>
    <n v="11000"/>
    <n v="2"/>
    <x v="2"/>
  </r>
  <r>
    <x v="14"/>
    <s v="CXO or Top Mgmt."/>
    <n v="3"/>
    <n v="30"/>
    <n v="55166.239522354947"/>
    <n v="30"/>
    <x v="6"/>
  </r>
  <r>
    <x v="33"/>
    <s v="Manager"/>
    <n v="4"/>
    <n v="15"/>
    <n v="5689.2125418690484"/>
    <n v="15"/>
    <x v="5"/>
  </r>
  <r>
    <x v="26"/>
    <s v="Analyst"/>
    <n v="4"/>
    <n v="3"/>
    <n v="17728"/>
    <n v="3"/>
    <x v="0"/>
  </r>
  <r>
    <x v="96"/>
    <s v="Controller"/>
    <n v="5"/>
    <n v="8"/>
    <n v="13745.704467353951"/>
    <n v="8"/>
    <x v="3"/>
  </r>
  <r>
    <x v="2"/>
    <s v="Accountant"/>
    <n v="4"/>
    <n v="15"/>
    <n v="50000"/>
    <n v="15"/>
    <x v="5"/>
  </r>
  <r>
    <x v="17"/>
    <s v="Analyst"/>
    <n v="4"/>
    <n v="7"/>
    <n v="78668.921842426149"/>
    <n v="7"/>
    <x v="0"/>
  </r>
  <r>
    <x v="2"/>
    <s v="Reporting"/>
    <n v="4"/>
    <n v="10"/>
    <n v="85000"/>
    <n v="10"/>
    <x v="3"/>
  </r>
  <r>
    <x v="16"/>
    <s v="Manager"/>
    <n v="4"/>
    <n v="20"/>
    <n v="101990.96564026357"/>
    <n v="20"/>
    <x v="1"/>
  </r>
  <r>
    <x v="0"/>
    <s v="Reporting"/>
    <n v="3"/>
    <n v="6"/>
    <n v="100614.72928405051"/>
    <n v="6"/>
    <x v="0"/>
  </r>
  <r>
    <x v="16"/>
    <s v="Analyst"/>
    <n v="4"/>
    <n v="30"/>
    <n v="86692.320794224041"/>
    <n v="30"/>
    <x v="6"/>
  </r>
  <r>
    <x v="16"/>
    <s v="Analyst"/>
    <n v="3"/>
    <n v="5"/>
    <n v="122389.15876831629"/>
    <n v="5"/>
    <x v="0"/>
  </r>
  <r>
    <x v="0"/>
    <s v="Manager"/>
    <n v="3"/>
    <n v="8"/>
    <n v="6410.8500074793246"/>
    <n v="8"/>
    <x v="3"/>
  </r>
  <r>
    <x v="2"/>
    <s v="Analyst"/>
    <n v="4"/>
    <n v="3"/>
    <n v="44000"/>
    <n v="3.5"/>
    <x v="0"/>
  </r>
  <r>
    <x v="0"/>
    <s v="Engineer"/>
    <n v="4"/>
    <n v="2"/>
    <n v="4451.9791718606421"/>
    <n v="2.5"/>
    <x v="0"/>
  </r>
  <r>
    <x v="3"/>
    <s v="Analyst"/>
    <n v="4"/>
    <n v="6"/>
    <n v="4500"/>
    <n v="6"/>
    <x v="0"/>
  </r>
  <r>
    <x v="0"/>
    <s v="CXO or Top Mgmt."/>
    <n v="4"/>
    <n v="6"/>
    <n v="30273.458368652366"/>
    <n v="6"/>
    <x v="0"/>
  </r>
  <r>
    <x v="2"/>
    <s v="Analyst"/>
    <n v="5"/>
    <n v="5"/>
    <n v="52000"/>
    <n v="5"/>
    <x v="0"/>
  </r>
  <r>
    <x v="5"/>
    <s v="Consultant"/>
    <n v="3"/>
    <n v="9"/>
    <n v="75000"/>
    <n v="9"/>
    <x v="3"/>
  </r>
  <r>
    <x v="0"/>
    <s v="Analyst"/>
    <n v="5"/>
    <n v="4"/>
    <n v="17807.916687442568"/>
    <n v="4"/>
    <x v="0"/>
  </r>
  <r>
    <x v="97"/>
    <s v="Accountant"/>
    <n v="4"/>
    <n v="6"/>
    <n v="177600"/>
    <n v="6"/>
    <x v="0"/>
  </r>
  <r>
    <x v="0"/>
    <s v="Analyst"/>
    <n v="4"/>
    <n v="5"/>
    <n v="11575.14584683767"/>
    <n v="5"/>
    <x v="0"/>
  </r>
  <r>
    <x v="7"/>
    <s v="Manager"/>
    <n v="4"/>
    <n v="10"/>
    <n v="26678.388218823762"/>
    <n v="10"/>
    <x v="3"/>
  </r>
  <r>
    <x v="14"/>
    <s v="Consultant"/>
    <n v="4"/>
    <n v="12"/>
    <n v="126094.26176538273"/>
    <n v="12"/>
    <x v="3"/>
  </r>
  <r>
    <x v="0"/>
    <s v="Analyst"/>
    <n v="4"/>
    <n v="2"/>
    <n v="6000"/>
    <n v="2"/>
    <x v="2"/>
  </r>
  <r>
    <x v="0"/>
    <s v="Reporting"/>
    <n v="5"/>
    <n v="6"/>
    <n v="10000"/>
    <n v="6"/>
    <x v="0"/>
  </r>
  <r>
    <x v="2"/>
    <s v="Analyst"/>
    <n v="5"/>
    <n v="2"/>
    <n v="50000"/>
    <n v="2"/>
    <x v="2"/>
  </r>
  <r>
    <x v="0"/>
    <s v="Manager"/>
    <n v="5"/>
    <n v="12"/>
    <n v="10000"/>
    <n v="12"/>
    <x v="3"/>
  </r>
  <r>
    <x v="2"/>
    <s v="Analyst"/>
    <n v="5"/>
    <n v="12"/>
    <n v="50000"/>
    <n v="12"/>
    <x v="3"/>
  </r>
  <r>
    <x v="0"/>
    <s v="Manager"/>
    <n v="4"/>
    <n v="1"/>
    <n v="20000"/>
    <n v="1"/>
    <x v="2"/>
  </r>
  <r>
    <x v="14"/>
    <s v="Analyst"/>
    <n v="5"/>
    <n v="3"/>
    <n v="31523.565441345683"/>
    <n v="3"/>
    <x v="0"/>
  </r>
  <r>
    <x v="18"/>
    <s v="Controller"/>
    <n v="4"/>
    <n v="10"/>
    <n v="63519.971949580387"/>
    <n v="10"/>
    <x v="3"/>
  </r>
  <r>
    <x v="9"/>
    <s v="Controller"/>
    <n v="5"/>
    <n v="15"/>
    <n v="35063.024516168378"/>
    <n v="15"/>
    <x v="5"/>
  </r>
  <r>
    <x v="2"/>
    <s v="Analyst"/>
    <n v="4"/>
    <n v="2"/>
    <n v="55000"/>
    <n v="2"/>
    <x v="2"/>
  </r>
  <r>
    <x v="2"/>
    <s v="Analyst"/>
    <n v="5"/>
    <n v="1"/>
    <n v="38000"/>
    <n v="1"/>
    <x v="2"/>
  </r>
  <r>
    <x v="0"/>
    <s v="Analyst"/>
    <n v="5"/>
    <n v="1"/>
    <n v="32054.250037396621"/>
    <n v="1"/>
    <x v="2"/>
  </r>
  <r>
    <x v="2"/>
    <s v="Analyst"/>
    <n v="4"/>
    <n v="20"/>
    <n v="35500"/>
    <n v="20"/>
    <x v="1"/>
  </r>
  <r>
    <x v="2"/>
    <s v="Analyst"/>
    <n v="3"/>
    <n v="5"/>
    <n v="62000"/>
    <n v="5"/>
    <x v="0"/>
  </r>
  <r>
    <x v="14"/>
    <s v="Analyst"/>
    <n v="5"/>
    <n v="1"/>
    <n v="33887.832849446611"/>
    <n v="1"/>
    <x v="2"/>
  </r>
  <r>
    <x v="2"/>
    <s v="Analyst"/>
    <n v="3"/>
    <n v="1"/>
    <n v="60000"/>
    <n v="1"/>
    <x v="2"/>
  </r>
  <r>
    <x v="2"/>
    <s v="Analyst"/>
    <n v="5"/>
    <n v="10"/>
    <n v="32884"/>
    <n v="10"/>
    <x v="3"/>
  </r>
  <r>
    <x v="2"/>
    <s v="Analyst"/>
    <n v="4"/>
    <n v="2"/>
    <n v="42000"/>
    <n v="2"/>
    <x v="2"/>
  </r>
  <r>
    <x v="2"/>
    <s v="Analyst"/>
    <n v="4"/>
    <n v="12"/>
    <n v="68000"/>
    <n v="12"/>
    <x v="3"/>
  </r>
  <r>
    <x v="2"/>
    <s v="Accountant"/>
    <n v="3"/>
    <n v="8"/>
    <n v="85000"/>
    <n v="8"/>
    <x v="3"/>
  </r>
  <r>
    <x v="24"/>
    <s v="Analyst"/>
    <n v="5"/>
    <n v="4"/>
    <n v="13000"/>
    <n v="4"/>
    <x v="0"/>
  </r>
  <r>
    <x v="0"/>
    <s v="Analyst"/>
    <n v="4"/>
    <n v="5"/>
    <n v="15000"/>
    <n v="5"/>
    <x v="0"/>
  </r>
  <r>
    <x v="0"/>
    <s v="CXO or Top Mgmt."/>
    <n v="2"/>
    <n v="8"/>
    <n v="50000"/>
    <n v="8"/>
    <x v="3"/>
  </r>
  <r>
    <x v="0"/>
    <s v="Reporting"/>
    <n v="4"/>
    <n v="1"/>
    <n v="7000"/>
    <n v="1"/>
    <x v="2"/>
  </r>
  <r>
    <x v="2"/>
    <s v="Manager"/>
    <n v="4"/>
    <n v="12"/>
    <n v="140000"/>
    <n v="12"/>
    <x v="3"/>
  </r>
  <r>
    <x v="0"/>
    <s v="Analyst"/>
    <n v="2"/>
    <n v="2"/>
    <n v="7123.1666749770275"/>
    <n v="2.5"/>
    <x v="0"/>
  </r>
  <r>
    <x v="14"/>
    <s v="Analyst"/>
    <n v="4"/>
    <n v="9"/>
    <n v="58318.59606648951"/>
    <n v="9"/>
    <x v="3"/>
  </r>
  <r>
    <x v="0"/>
    <s v="Manager"/>
    <n v="2"/>
    <n v="2"/>
    <n v="12109.383347460946"/>
    <n v="2"/>
    <x v="2"/>
  </r>
  <r>
    <x v="2"/>
    <s v="Analyst"/>
    <n v="4"/>
    <n v="1"/>
    <n v="55000"/>
    <n v="1"/>
    <x v="2"/>
  </r>
  <r>
    <x v="56"/>
    <s v="Manager"/>
    <n v="3"/>
    <n v="16"/>
    <n v="60000"/>
    <n v="16"/>
    <x v="5"/>
  </r>
  <r>
    <x v="0"/>
    <s v="Manager"/>
    <n v="4"/>
    <n v="5"/>
    <n v="5698.5333399816218"/>
    <n v="5"/>
    <x v="0"/>
  </r>
  <r>
    <x v="98"/>
    <s v="Engineer"/>
    <n v="4"/>
    <n v="7"/>
    <n v="9376.2513877177607"/>
    <n v="7"/>
    <x v="0"/>
  </r>
  <r>
    <x v="14"/>
    <s v="Analyst"/>
    <n v="4"/>
    <n v="5"/>
    <n v="94570.696324037053"/>
    <n v="5"/>
    <x v="0"/>
  </r>
  <r>
    <x v="99"/>
    <s v="Consultant"/>
    <n v="4"/>
    <n v="5"/>
    <n v="36000"/>
    <n v="5"/>
    <x v="0"/>
  </r>
  <r>
    <x v="0"/>
    <s v="Manager"/>
    <n v="5"/>
    <n v="4"/>
    <n v="65889.291743537498"/>
    <n v="4"/>
    <x v="0"/>
  </r>
  <r>
    <x v="62"/>
    <s v="Analyst"/>
    <n v="2"/>
    <n v="7"/>
    <n v="106000"/>
    <n v="7"/>
    <x v="0"/>
  </r>
  <r>
    <x v="62"/>
    <s v="Controller"/>
    <n v="4"/>
    <n v="18"/>
    <n v="82888.5550559455"/>
    <n v="18"/>
    <x v="1"/>
  </r>
  <r>
    <x v="49"/>
    <s v="Analyst"/>
    <n v="3"/>
    <n v="10"/>
    <n v="59819.107020370408"/>
    <n v="10"/>
    <x v="3"/>
  </r>
  <r>
    <x v="0"/>
    <s v="Manager"/>
    <n v="5"/>
    <n v="9"/>
    <n v="6545"/>
    <n v="9"/>
    <x v="3"/>
  </r>
  <r>
    <x v="0"/>
    <s v="Manager"/>
    <n v="3"/>
    <n v="13"/>
    <n v="17807.916687442568"/>
    <n v="13"/>
    <x v="5"/>
  </r>
  <r>
    <x v="2"/>
    <s v="CXO or Top Mgmt."/>
    <n v="4"/>
    <n v="10"/>
    <n v="54000"/>
    <n v="10"/>
    <x v="3"/>
  </r>
  <r>
    <x v="2"/>
    <s v="Consultant"/>
    <n v="3"/>
    <n v="4"/>
    <n v="100000"/>
    <n v="4"/>
    <x v="0"/>
  </r>
  <r>
    <x v="17"/>
    <s v="Analyst"/>
    <n v="4"/>
    <n v="5"/>
    <n v="49168.076151516347"/>
    <n v="5"/>
    <x v="0"/>
  </r>
  <r>
    <x v="33"/>
    <s v="Specialist"/>
    <n v="3"/>
    <n v="3"/>
    <n v="4019"/>
    <n v="3"/>
    <x v="0"/>
  </r>
  <r>
    <x v="3"/>
    <s v="Analyst"/>
    <n v="4"/>
    <n v="5"/>
    <n v="15000"/>
    <n v="5"/>
    <x v="0"/>
  </r>
  <r>
    <x v="0"/>
    <s v="Analyst"/>
    <n v="5"/>
    <n v="4"/>
    <n v="17807.916687442568"/>
    <n v="4"/>
    <x v="0"/>
  </r>
  <r>
    <x v="0"/>
    <s v="Reporting"/>
    <n v="5"/>
    <n v="3"/>
    <n v="12000"/>
    <n v="3"/>
    <x v="0"/>
  </r>
  <r>
    <x v="0"/>
    <s v="Analyst"/>
    <n v="3"/>
    <n v="4"/>
    <n v="2225.989585930321"/>
    <n v="4"/>
    <x v="0"/>
  </r>
  <r>
    <x v="33"/>
    <s v="Analyst"/>
    <n v="5"/>
    <n v="3"/>
    <n v="86000"/>
    <n v="3"/>
    <x v="0"/>
  </r>
  <r>
    <x v="0"/>
    <s v="Manager"/>
    <n v="4"/>
    <n v="5"/>
    <n v="6054.6916737304728"/>
    <n v="5"/>
    <x v="0"/>
  </r>
  <r>
    <x v="0"/>
    <s v="Analyst"/>
    <n v="2"/>
    <n v="3"/>
    <n v="3360"/>
    <n v="3"/>
    <x v="0"/>
  </r>
  <r>
    <x v="0"/>
    <s v="CXO or Top Mgmt."/>
    <n v="5"/>
    <n v="1"/>
    <n v="10000"/>
    <n v="1"/>
    <x v="2"/>
  </r>
  <r>
    <x v="2"/>
    <s v="Analyst"/>
    <n v="4"/>
    <n v="9"/>
    <n v="70000"/>
    <n v="9"/>
    <x v="3"/>
  </r>
  <r>
    <x v="2"/>
    <s v="Manager"/>
    <n v="2"/>
    <n v="14"/>
    <n v="155000"/>
    <n v="14"/>
    <x v="5"/>
  </r>
  <r>
    <x v="2"/>
    <s v="CXO or Top Mgmt."/>
    <n v="4"/>
    <n v="15"/>
    <n v="225000"/>
    <n v="15"/>
    <x v="5"/>
  </r>
  <r>
    <x v="0"/>
    <s v="Reporting"/>
    <n v="5"/>
    <n v="2"/>
    <n v="10000"/>
    <n v="2"/>
    <x v="2"/>
  </r>
  <r>
    <x v="0"/>
    <s v="Analyst"/>
    <n v="4"/>
    <n v="8"/>
    <n v="5342.3750062327708"/>
    <n v="8"/>
    <x v="3"/>
  </r>
  <r>
    <x v="16"/>
    <s v="Consultant"/>
    <n v="4"/>
    <n v="6"/>
    <n v="85672.4111378214"/>
    <n v="6"/>
    <x v="0"/>
  </r>
  <r>
    <x v="0"/>
    <s v="Controller"/>
    <n v="3"/>
    <n v="15"/>
    <n v="4273.9000049862161"/>
    <n v="15"/>
    <x v="5"/>
  </r>
  <r>
    <x v="0"/>
    <s v="Manager"/>
    <n v="5"/>
    <n v="20"/>
    <n v="8903.9583437212841"/>
    <n v="20"/>
    <x v="1"/>
  </r>
  <r>
    <x v="14"/>
    <s v="Manager"/>
    <n v="4"/>
    <n v="23"/>
    <n v="66199.48742682593"/>
    <n v="23"/>
    <x v="4"/>
  </r>
  <r>
    <x v="0"/>
    <s v="Analyst"/>
    <n v="4"/>
    <n v="2"/>
    <n v="5698.5333399816218"/>
    <n v="2.5"/>
    <x v="0"/>
  </r>
  <r>
    <x v="14"/>
    <s v="Manager"/>
    <n v="4"/>
    <n v="17"/>
    <n v="34675.92198548025"/>
    <n v="17"/>
    <x v="5"/>
  </r>
  <r>
    <x v="35"/>
    <s v="Reporting"/>
    <n v="5"/>
    <n v="11"/>
    <n v="31200"/>
    <n v="11"/>
    <x v="3"/>
  </r>
  <r>
    <x v="17"/>
    <s v="Consultant"/>
    <n v="5"/>
    <n v="1"/>
    <n v="55068.245289698301"/>
    <n v="1"/>
    <x v="2"/>
  </r>
  <r>
    <x v="100"/>
    <s v="Analyst"/>
    <n v="5"/>
    <n v="6"/>
    <n v="13000"/>
    <n v="6"/>
    <x v="0"/>
  </r>
  <r>
    <x v="2"/>
    <s v="Reporting"/>
    <n v="3"/>
    <n v="12"/>
    <n v="92000"/>
    <n v="12"/>
    <x v="3"/>
  </r>
  <r>
    <x v="2"/>
    <s v="Manager"/>
    <n v="5"/>
    <n v="10"/>
    <n v="85000"/>
    <n v="10"/>
    <x v="3"/>
  </r>
  <r>
    <x v="101"/>
    <s v="Analyst"/>
    <n v="4"/>
    <n v="8"/>
    <n v="11000"/>
    <n v="8"/>
    <x v="3"/>
  </r>
  <r>
    <x v="48"/>
    <s v="Analyst"/>
    <n v="2"/>
    <n v="12"/>
    <n v="38111.983169748237"/>
    <n v="12"/>
    <x v="3"/>
  </r>
  <r>
    <x v="2"/>
    <s v="Analyst"/>
    <n v="3"/>
    <n v="3"/>
    <n v="49000"/>
    <n v="3"/>
    <x v="0"/>
  </r>
  <r>
    <x v="2"/>
    <s v="Manager"/>
    <n v="2"/>
    <n v="3"/>
    <n v="59000"/>
    <n v="3"/>
    <x v="0"/>
  </r>
  <r>
    <x v="2"/>
    <s v="Analyst"/>
    <n v="4"/>
    <n v="15"/>
    <n v="55000"/>
    <n v="15"/>
    <x v="5"/>
  </r>
  <r>
    <x v="2"/>
    <s v="Accountant"/>
    <n v="4"/>
    <n v="10"/>
    <n v="75000"/>
    <n v="10"/>
    <x v="3"/>
  </r>
  <r>
    <x v="89"/>
    <s v="Manager"/>
    <n v="2"/>
    <n v="5"/>
    <n v="50307.817784067665"/>
    <n v="5"/>
    <x v="0"/>
  </r>
  <r>
    <x v="24"/>
    <s v="Analyst"/>
    <n v="5"/>
    <n v="8"/>
    <n v="30500"/>
    <n v="8"/>
    <x v="3"/>
  </r>
  <r>
    <x v="2"/>
    <s v="Specialist"/>
    <n v="3"/>
    <n v="2"/>
    <n v="80000"/>
    <n v="2"/>
    <x v="2"/>
  </r>
  <r>
    <x v="2"/>
    <s v="Analyst"/>
    <n v="3"/>
    <n v="1"/>
    <n v="12000"/>
    <n v="1"/>
    <x v="2"/>
  </r>
  <r>
    <x v="2"/>
    <s v="Analyst"/>
    <n v="4"/>
    <n v="6"/>
    <n v="48500"/>
    <n v="6"/>
    <x v="0"/>
  </r>
  <r>
    <x v="14"/>
    <s v="Specialist"/>
    <n v="3"/>
    <n v="25"/>
    <n v="63047.130882691366"/>
    <n v="25"/>
    <x v="4"/>
  </r>
  <r>
    <x v="0"/>
    <s v="Analyst"/>
    <n v="4"/>
    <n v="5"/>
    <n v="3419.1200039889732"/>
    <n v="5"/>
    <x v="0"/>
  </r>
  <r>
    <x v="49"/>
    <s v="Manager"/>
    <n v="4"/>
    <n v="6"/>
    <n v="87734.690296543267"/>
    <n v="6"/>
    <x v="0"/>
  </r>
  <r>
    <x v="49"/>
    <s v="Analyst"/>
    <n v="5"/>
    <n v="6"/>
    <n v="56628.754645950656"/>
    <n v="6"/>
    <x v="0"/>
  </r>
  <r>
    <x v="0"/>
    <s v="Reporting"/>
    <n v="5"/>
    <n v="4"/>
    <n v="8013.5625093491553"/>
    <n v="4"/>
    <x v="0"/>
  </r>
  <r>
    <x v="0"/>
    <s v="Analyst"/>
    <n v="2"/>
    <n v="16"/>
    <n v="3561.5833374885137"/>
    <n v="16"/>
    <x v="5"/>
  </r>
  <r>
    <x v="2"/>
    <s v="Engineer"/>
    <n v="3"/>
    <n v="12"/>
    <n v="62000"/>
    <n v="12"/>
    <x v="3"/>
  </r>
  <r>
    <x v="7"/>
    <s v="Analyst"/>
    <n v="4"/>
    <n v="5"/>
    <n v="26678.388218823762"/>
    <n v="5"/>
    <x v="0"/>
  </r>
  <r>
    <x v="14"/>
    <s v="Analyst"/>
    <n v="5"/>
    <n v="5"/>
    <n v="70928.022243027779"/>
    <n v="5"/>
    <x v="0"/>
  </r>
  <r>
    <x v="19"/>
    <s v="Analyst"/>
    <n v="4"/>
    <n v="6"/>
    <n v="41923.181486723057"/>
    <n v="6"/>
    <x v="0"/>
  </r>
  <r>
    <x v="2"/>
    <s v="Analyst"/>
    <n v="3"/>
    <n v="8"/>
    <n v="90000"/>
    <n v="8"/>
    <x v="3"/>
  </r>
  <r>
    <x v="47"/>
    <s v="Analyst"/>
    <n v="5"/>
    <n v="5"/>
    <n v="67700.452577525488"/>
    <n v="5"/>
    <x v="0"/>
  </r>
  <r>
    <x v="2"/>
    <s v="Analyst"/>
    <n v="4"/>
    <n v="12"/>
    <n v="85000"/>
    <n v="12"/>
    <x v="3"/>
  </r>
  <r>
    <x v="14"/>
    <s v="CXO or Top Mgmt."/>
    <n v="4"/>
    <n v="10"/>
    <n v="78808.913603364199"/>
    <n v="10"/>
    <x v="3"/>
  </r>
  <r>
    <x v="2"/>
    <s v="Analyst"/>
    <n v="4"/>
    <n v="8"/>
    <n v="65000"/>
    <n v="8"/>
    <x v="3"/>
  </r>
  <r>
    <x v="2"/>
    <s v="CXO or Top Mgmt."/>
    <n v="3"/>
    <n v="3"/>
    <n v="75000"/>
    <n v="3"/>
    <x v="0"/>
  </r>
  <r>
    <x v="2"/>
    <s v="Analyst"/>
    <n v="4"/>
    <n v="9"/>
    <n v="92000"/>
    <n v="9"/>
    <x v="3"/>
  </r>
  <r>
    <x v="5"/>
    <s v="Analyst"/>
    <n v="3"/>
    <n v="3"/>
    <n v="50815.977559664309"/>
    <n v="3"/>
    <x v="0"/>
  </r>
  <r>
    <x v="14"/>
    <s v="Accountant"/>
    <n v="4"/>
    <n v="8"/>
    <n v="55954.328658388586"/>
    <n v="8"/>
    <x v="3"/>
  </r>
  <r>
    <x v="2"/>
    <s v="Analyst"/>
    <n v="3"/>
    <n v="4"/>
    <n v="45000"/>
    <n v="4"/>
    <x v="0"/>
  </r>
  <r>
    <x v="0"/>
    <s v="Analyst"/>
    <n v="4"/>
    <n v="4"/>
    <n v="7123.1666749770275"/>
    <n v="4"/>
    <x v="0"/>
  </r>
  <r>
    <x v="12"/>
    <s v="Analyst"/>
    <n v="4"/>
    <n v="1"/>
    <n v="49443.946165553374"/>
    <n v="1.5"/>
    <x v="2"/>
  </r>
  <r>
    <x v="26"/>
    <s v="CXO or Top Mgmt."/>
    <n v="4"/>
    <n v="5"/>
    <n v="45000"/>
    <n v="5"/>
    <x v="0"/>
  </r>
  <r>
    <x v="2"/>
    <s v="Analyst"/>
    <n v="5"/>
    <n v="1"/>
    <n v="60000"/>
    <n v="1"/>
    <x v="2"/>
  </r>
  <r>
    <x v="2"/>
    <s v="Analyst"/>
    <n v="5"/>
    <n v="4"/>
    <n v="65000"/>
    <n v="4"/>
    <x v="0"/>
  </r>
  <r>
    <x v="2"/>
    <s v="Manager"/>
    <n v="3"/>
    <n v="6"/>
    <n v="73000"/>
    <n v="6"/>
    <x v="0"/>
  </r>
  <r>
    <x v="2"/>
    <s v="Analyst"/>
    <n v="5"/>
    <n v="6"/>
    <n v="54000"/>
    <n v="6"/>
    <x v="0"/>
  </r>
  <r>
    <x v="2"/>
    <s v="Analyst"/>
    <n v="4"/>
    <n v="6"/>
    <n v="81000"/>
    <n v="6"/>
    <x v="0"/>
  </r>
  <r>
    <x v="2"/>
    <s v="Analyst"/>
    <n v="4"/>
    <n v="2"/>
    <n v="10000"/>
    <n v="2"/>
    <x v="2"/>
  </r>
  <r>
    <x v="2"/>
    <s v="Accountant"/>
    <n v="4"/>
    <n v="1"/>
    <n v="42000"/>
    <n v="1"/>
    <x v="2"/>
  </r>
  <r>
    <x v="16"/>
    <s v="Specialist"/>
    <n v="4"/>
    <n v="5"/>
    <n v="81592.772512210868"/>
    <n v="5"/>
    <x v="0"/>
  </r>
  <r>
    <x v="17"/>
    <s v="Analyst"/>
    <n v="5"/>
    <n v="2"/>
    <n v="35401.014829091764"/>
    <n v="2"/>
    <x v="2"/>
  </r>
  <r>
    <x v="0"/>
    <s v="Analyst"/>
    <n v="4"/>
    <n v="4"/>
    <n v="8903.9583437212841"/>
    <n v="4"/>
    <x v="0"/>
  </r>
  <r>
    <x v="0"/>
    <s v="Analyst"/>
    <n v="5"/>
    <n v="5"/>
    <n v="10684.750012465542"/>
    <n v="5"/>
    <x v="0"/>
  </r>
  <r>
    <x v="56"/>
    <s v="Analyst"/>
    <n v="4"/>
    <n v="14"/>
    <n v="8400"/>
    <n v="14"/>
    <x v="5"/>
  </r>
  <r>
    <x v="0"/>
    <s v="Manager"/>
    <n v="4"/>
    <n v="13"/>
    <n v="9794.354178093412"/>
    <n v="13"/>
    <x v="5"/>
  </r>
  <r>
    <x v="0"/>
    <s v="Engineer"/>
    <n v="2"/>
    <n v="8"/>
    <n v="14400"/>
    <n v="8"/>
    <x v="3"/>
  </r>
  <r>
    <x v="0"/>
    <s v="Reporting"/>
    <n v="5"/>
    <n v="3"/>
    <n v="2671.1875031163854"/>
    <n v="3"/>
    <x v="0"/>
  </r>
  <r>
    <x v="0"/>
    <s v="Manager"/>
    <n v="5"/>
    <n v="6"/>
    <n v="22000"/>
    <n v="6"/>
    <x v="0"/>
  </r>
  <r>
    <x v="13"/>
    <s v="Analyst"/>
    <n v="5"/>
    <n v="6"/>
    <n v="100000"/>
    <n v="6"/>
    <x v="0"/>
  </r>
  <r>
    <x v="14"/>
    <s v="Manager"/>
    <n v="4"/>
    <n v="15"/>
    <n v="63047.130882691366"/>
    <n v="15"/>
    <x v="5"/>
  </r>
  <r>
    <x v="14"/>
    <s v="Manager"/>
    <n v="2"/>
    <n v="25"/>
    <n v="56742.417794422225"/>
    <n v="25"/>
    <x v="4"/>
  </r>
  <r>
    <x v="0"/>
    <s v="Analyst"/>
    <n v="5"/>
    <n v="8"/>
    <n v="25000"/>
    <n v="8"/>
    <x v="3"/>
  </r>
  <r>
    <x v="0"/>
    <s v="Analyst"/>
    <n v="4"/>
    <n v="2"/>
    <n v="8903.9583437212841"/>
    <n v="2"/>
    <x v="2"/>
  </r>
  <r>
    <x v="14"/>
    <s v="Analyst"/>
    <n v="4"/>
    <n v="2"/>
    <n v="42556.81334581667"/>
    <n v="2"/>
    <x v="2"/>
  </r>
  <r>
    <x v="17"/>
    <s v="Accountant"/>
    <n v="5"/>
    <n v="20"/>
    <n v="131770.4440860638"/>
    <n v="20"/>
    <x v="1"/>
  </r>
  <r>
    <x v="17"/>
    <s v="Analyst"/>
    <n v="5"/>
    <n v="2"/>
    <n v="68835.306612122877"/>
    <n v="2"/>
    <x v="2"/>
  </r>
  <r>
    <x v="102"/>
    <s v="Reporting"/>
    <n v="5"/>
    <n v="5"/>
    <n v="6000"/>
    <n v="5"/>
    <x v="0"/>
  </r>
  <r>
    <x v="14"/>
    <s v="Analyst"/>
    <n v="3"/>
    <n v="2"/>
    <n v="78808.913603364199"/>
    <n v="2"/>
    <x v="2"/>
  </r>
  <r>
    <x v="0"/>
    <s v="Analyst"/>
    <n v="4"/>
    <n v="4"/>
    <n v="7497.1329254133216"/>
    <n v="4"/>
    <x v="0"/>
  </r>
  <r>
    <x v="0"/>
    <s v="Manager"/>
    <n v="4"/>
    <n v="11"/>
    <n v="10000"/>
    <n v="11"/>
    <x v="3"/>
  </r>
  <r>
    <x v="0"/>
    <s v="Consultant"/>
    <n v="2"/>
    <n v="2"/>
    <n v="6410.8500074793246"/>
    <n v="2"/>
    <x v="2"/>
  </r>
  <r>
    <x v="14"/>
    <s v="Analyst"/>
    <n v="4"/>
    <n v="5"/>
    <n v="63047.130882691366"/>
    <n v="5"/>
    <x v="0"/>
  </r>
  <r>
    <x v="16"/>
    <s v="Analyst"/>
    <n v="3"/>
    <n v="3"/>
    <n v="61194.579384158147"/>
    <n v="3"/>
    <x v="0"/>
  </r>
  <r>
    <x v="14"/>
    <s v="Controller"/>
    <n v="4"/>
    <n v="8"/>
    <n v="115061.01386091174"/>
    <n v="8"/>
    <x v="3"/>
  </r>
  <r>
    <x v="2"/>
    <s v="Analyst"/>
    <n v="5"/>
    <n v="2"/>
    <n v="45000"/>
    <n v="2"/>
    <x v="2"/>
  </r>
  <r>
    <x v="2"/>
    <s v="Analyst"/>
    <n v="4"/>
    <n v="4"/>
    <n v="36000"/>
    <n v="4"/>
    <x v="0"/>
  </r>
  <r>
    <x v="2"/>
    <s v="Analyst"/>
    <n v="4"/>
    <n v="2"/>
    <n v="68000"/>
    <n v="2.5"/>
    <x v="0"/>
  </r>
  <r>
    <x v="2"/>
    <s v="Analyst"/>
    <n v="5"/>
    <n v="5"/>
    <n v="75000"/>
    <n v="5"/>
    <x v="0"/>
  </r>
  <r>
    <x v="2"/>
    <s v="Analyst"/>
    <n v="5"/>
    <n v="10"/>
    <n v="88000"/>
    <n v="10"/>
    <x v="3"/>
  </r>
  <r>
    <x v="0"/>
    <s v="Analyst"/>
    <n v="4"/>
    <n v="4"/>
    <n v="4594.4425053601826"/>
    <n v="4"/>
    <x v="0"/>
  </r>
  <r>
    <x v="2"/>
    <s v="Analyst"/>
    <n v="5"/>
    <n v="15"/>
    <n v="69000"/>
    <n v="15"/>
    <x v="5"/>
  </r>
  <r>
    <x v="2"/>
    <s v="Manager"/>
    <n v="4"/>
    <n v="1"/>
    <n v="30000"/>
    <n v="1"/>
    <x v="2"/>
  </r>
  <r>
    <x v="2"/>
    <s v="Manager"/>
    <n v="4"/>
    <n v="7"/>
    <n v="80000"/>
    <n v="7"/>
    <x v="0"/>
  </r>
  <r>
    <x v="2"/>
    <s v="Accountant"/>
    <n v="5"/>
    <n v="1"/>
    <n v="75000"/>
    <n v="1"/>
    <x v="2"/>
  </r>
  <r>
    <x v="24"/>
    <s v="Analyst"/>
    <n v="4"/>
    <n v="4"/>
    <n v="31200"/>
    <n v="4"/>
    <x v="0"/>
  </r>
  <r>
    <x v="2"/>
    <s v="Accountant"/>
    <n v="4"/>
    <n v="20"/>
    <n v="85000"/>
    <n v="20"/>
    <x v="1"/>
  </r>
  <r>
    <x v="0"/>
    <s v="Manager"/>
    <n v="3"/>
    <n v="9"/>
    <n v="16917.52085307044"/>
    <n v="9"/>
    <x v="3"/>
  </r>
  <r>
    <x v="0"/>
    <s v="Reporting"/>
    <n v="4"/>
    <n v="2"/>
    <n v="3205.4250037396623"/>
    <n v="2"/>
    <x v="2"/>
  </r>
  <r>
    <x v="2"/>
    <s v="Manager"/>
    <n v="5"/>
    <n v="2"/>
    <n v="60000"/>
    <n v="2"/>
    <x v="2"/>
  </r>
  <r>
    <x v="2"/>
    <s v="Manager"/>
    <n v="5"/>
    <n v="2"/>
    <n v="60000"/>
    <n v="2"/>
    <x v="2"/>
  </r>
  <r>
    <x v="0"/>
    <s v="Manager"/>
    <n v="3"/>
    <n v="0"/>
    <n v="14246.333349954055"/>
    <n v="0"/>
    <x v="2"/>
  </r>
  <r>
    <x v="0"/>
    <s v="Manager"/>
    <n v="3"/>
    <n v="0"/>
    <n v="14246.333349954055"/>
    <n v="0"/>
    <x v="2"/>
  </r>
  <r>
    <x v="0"/>
    <s v="Manager"/>
    <n v="4"/>
    <n v="6"/>
    <n v="28995"/>
    <n v="6"/>
    <x v="0"/>
  </r>
  <r>
    <x v="0"/>
    <s v="Analyst"/>
    <n v="5"/>
    <n v="3"/>
    <n v="21903.737525554359"/>
    <n v="3"/>
    <x v="0"/>
  </r>
  <r>
    <x v="0"/>
    <s v="Analyst"/>
    <n v="5"/>
    <n v="3"/>
    <n v="20122.945856810104"/>
    <n v="3"/>
    <x v="0"/>
  </r>
  <r>
    <x v="14"/>
    <s v="Analyst"/>
    <n v="5"/>
    <n v="20"/>
    <n v="70928.022243027779"/>
    <n v="20"/>
    <x v="1"/>
  </r>
  <r>
    <x v="2"/>
    <s v="Manager"/>
    <n v="4"/>
    <n v="16"/>
    <n v="67000"/>
    <n v="16"/>
    <x v="5"/>
  </r>
  <r>
    <x v="2"/>
    <s v="Analyst"/>
    <n v="3"/>
    <n v="4"/>
    <n v="30000"/>
    <n v="4"/>
    <x v="0"/>
  </r>
  <r>
    <x v="10"/>
    <s v="Manager"/>
    <n v="3"/>
    <n v="6"/>
    <n v="148102.22862117883"/>
    <n v="6"/>
    <x v="0"/>
  </r>
  <r>
    <x v="2"/>
    <s v="Manager"/>
    <n v="5"/>
    <n v="11"/>
    <n v="71500"/>
    <n v="11"/>
    <x v="3"/>
  </r>
  <r>
    <x v="2"/>
    <s v="Manager"/>
    <n v="1"/>
    <n v="6"/>
    <n v="67000"/>
    <n v="6"/>
    <x v="0"/>
  </r>
  <r>
    <x v="2"/>
    <s v="Analyst"/>
    <n v="4"/>
    <n v="5"/>
    <n v="40000"/>
    <n v="5"/>
    <x v="0"/>
  </r>
  <r>
    <x v="2"/>
    <s v="Manager"/>
    <n v="4"/>
    <n v="2"/>
    <n v="65000"/>
    <n v="2"/>
    <x v="2"/>
  </r>
  <r>
    <x v="2"/>
    <s v="Consultant"/>
    <n v="3"/>
    <n v="13"/>
    <n v="72000"/>
    <n v="13"/>
    <x v="5"/>
  </r>
  <r>
    <x v="2"/>
    <s v="Manager"/>
    <n v="5"/>
    <n v="3"/>
    <n v="52500"/>
    <n v="3"/>
    <x v="0"/>
  </r>
  <r>
    <x v="0"/>
    <s v="Manager"/>
    <n v="3"/>
    <n v="5"/>
    <n v="5320"/>
    <n v="5"/>
    <x v="0"/>
  </r>
  <r>
    <x v="21"/>
    <s v="Accountant"/>
    <n v="5"/>
    <n v="3"/>
    <n v="18000"/>
    <n v="3"/>
    <x v="0"/>
  </r>
  <r>
    <x v="0"/>
    <s v="Misc."/>
    <n v="4"/>
    <n v="5"/>
    <n v="2493.1083362419595"/>
    <n v="5"/>
    <x v="0"/>
  </r>
  <r>
    <x v="7"/>
    <s v="Accountant"/>
    <n v="4"/>
    <n v="15"/>
    <n v="21342.710575059013"/>
    <n v="15"/>
    <x v="5"/>
  </r>
  <r>
    <x v="2"/>
    <s v="Manager"/>
    <n v="3"/>
    <n v="15"/>
    <n v="85000"/>
    <n v="15"/>
    <x v="5"/>
  </r>
  <r>
    <x v="24"/>
    <s v="Engineer"/>
    <n v="2"/>
    <n v="9"/>
    <n v="80000"/>
    <n v="9"/>
    <x v="3"/>
  </r>
  <r>
    <x v="0"/>
    <s v="Analyst"/>
    <n v="5"/>
    <n v="0"/>
    <n v="8903.9583437212841"/>
    <n v="0"/>
    <x v="2"/>
  </r>
  <r>
    <x v="2"/>
    <s v="Manager"/>
    <n v="5"/>
    <n v="10"/>
    <n v="125000"/>
    <n v="10"/>
    <x v="3"/>
  </r>
  <r>
    <x v="0"/>
    <s v="Manager"/>
    <n v="5"/>
    <n v="9"/>
    <n v="23150.291693675339"/>
    <n v="9"/>
    <x v="3"/>
  </r>
  <r>
    <x v="0"/>
    <s v="Engineer"/>
    <n v="3"/>
    <n v="7"/>
    <n v="12000"/>
    <n v="7"/>
    <x v="0"/>
  </r>
  <r>
    <x v="74"/>
    <s v="Analyst"/>
    <n v="2"/>
    <n v="12"/>
    <n v="30000"/>
    <n v="12"/>
    <x v="3"/>
  </r>
  <r>
    <x v="1"/>
    <s v="Manager"/>
    <n v="2"/>
    <n v="3"/>
    <n v="91468.759607395754"/>
    <n v="3"/>
    <x v="0"/>
  </r>
  <r>
    <x v="14"/>
    <s v="Analyst"/>
    <n v="5"/>
    <n v="4"/>
    <n v="35148.775467100437"/>
    <n v="4"/>
    <x v="0"/>
  </r>
  <r>
    <x v="14"/>
    <s v="Manager"/>
    <n v="4"/>
    <n v="7"/>
    <n v="49153.119414418252"/>
    <n v="7"/>
    <x v="0"/>
  </r>
  <r>
    <x v="0"/>
    <s v="Engineer"/>
    <n v="3"/>
    <n v="1"/>
    <n v="2671.1875031163854"/>
    <n v="1"/>
    <x v="2"/>
  </r>
  <r>
    <x v="14"/>
    <s v="Manager"/>
    <n v="4"/>
    <n v="3"/>
    <n v="42556.81334581667"/>
    <n v="3"/>
    <x v="0"/>
  </r>
  <r>
    <x v="14"/>
    <s v="Manager"/>
    <n v="4"/>
    <n v="3"/>
    <n v="42556.81334581667"/>
    <n v="3"/>
    <x v="0"/>
  </r>
  <r>
    <x v="2"/>
    <s v="Misc."/>
    <n v="2"/>
    <n v="9"/>
    <n v="74461"/>
    <n v="9"/>
    <x v="3"/>
  </r>
  <r>
    <x v="14"/>
    <s v="Manager"/>
    <n v="4"/>
    <n v="16"/>
    <n v="41768.724209783031"/>
    <n v="16"/>
    <x v="5"/>
  </r>
  <r>
    <x v="0"/>
    <s v="Analyst"/>
    <n v="4"/>
    <n v="1"/>
    <n v="8547.8000099724322"/>
    <n v="1"/>
    <x v="2"/>
  </r>
  <r>
    <x v="0"/>
    <s v="Analyst"/>
    <n v="3"/>
    <n v="3"/>
    <n v="2400"/>
    <n v="3"/>
    <x v="0"/>
  </r>
  <r>
    <x v="37"/>
    <s v="Analyst"/>
    <n v="2"/>
    <n v="12"/>
    <n v="3000"/>
    <n v="12"/>
    <x v="3"/>
  </r>
  <r>
    <x v="0"/>
    <s v="Analyst"/>
    <n v="4"/>
    <n v="2"/>
    <n v="11000"/>
    <n v="2"/>
    <x v="2"/>
  </r>
  <r>
    <x v="2"/>
    <s v="Analyst"/>
    <n v="3"/>
    <n v="2"/>
    <n v="40000"/>
    <n v="2"/>
    <x v="2"/>
  </r>
  <r>
    <x v="0"/>
    <s v="Analyst"/>
    <n v="4"/>
    <n v="1"/>
    <n v="3600"/>
    <n v="1"/>
    <x v="2"/>
  </r>
  <r>
    <x v="2"/>
    <s v="Manager"/>
    <n v="4"/>
    <n v="12"/>
    <n v="56600"/>
    <n v="12"/>
    <x v="3"/>
  </r>
  <r>
    <x v="30"/>
    <s v="Analyst"/>
    <n v="5"/>
    <n v="2"/>
    <n v="33600"/>
    <n v="2"/>
    <x v="2"/>
  </r>
  <r>
    <x v="30"/>
    <s v="Analyst"/>
    <n v="5"/>
    <n v="2"/>
    <n v="33600"/>
    <n v="2"/>
    <x v="2"/>
  </r>
  <r>
    <x v="2"/>
    <s v="Analyst"/>
    <n v="5"/>
    <n v="12"/>
    <n v="100000"/>
    <n v="12"/>
    <x v="3"/>
  </r>
  <r>
    <x v="17"/>
    <s v="Analyst"/>
    <n v="2"/>
    <n v="1"/>
    <n v="39334.460921213074"/>
    <n v="1"/>
    <x v="2"/>
  </r>
  <r>
    <x v="0"/>
    <s v="Analyst"/>
    <n v="3"/>
    <n v="3"/>
    <n v="7123.1666749770275"/>
    <n v="3"/>
    <x v="0"/>
  </r>
  <r>
    <x v="2"/>
    <s v="Analyst"/>
    <n v="4"/>
    <n v="14"/>
    <n v="65000"/>
    <n v="14"/>
    <x v="5"/>
  </r>
  <r>
    <x v="2"/>
    <s v="Analyst"/>
    <n v="3"/>
    <n v="10"/>
    <n v="65000"/>
    <n v="10"/>
    <x v="3"/>
  </r>
  <r>
    <x v="2"/>
    <s v="Controller"/>
    <n v="3"/>
    <n v="13"/>
    <n v="65000"/>
    <n v="13"/>
    <x v="5"/>
  </r>
  <r>
    <x v="17"/>
    <s v="Analyst"/>
    <n v="5"/>
    <n v="4"/>
    <n v="76702.198796365497"/>
    <n v="4"/>
    <x v="0"/>
  </r>
  <r>
    <x v="2"/>
    <s v="Analyst"/>
    <n v="5"/>
    <n v="10"/>
    <n v="63000"/>
    <n v="10"/>
    <x v="3"/>
  </r>
  <r>
    <x v="2"/>
    <s v="Misc."/>
    <n v="4"/>
    <n v="3"/>
    <n v="87000"/>
    <n v="3"/>
    <x v="0"/>
  </r>
  <r>
    <x v="2"/>
    <s v="Analyst"/>
    <n v="4"/>
    <n v="4"/>
    <n v="45000"/>
    <n v="4"/>
    <x v="0"/>
  </r>
  <r>
    <x v="2"/>
    <s v="Analyst"/>
    <n v="5"/>
    <n v="3"/>
    <n v="85000"/>
    <n v="3"/>
    <x v="0"/>
  </r>
  <r>
    <x v="16"/>
    <s v="Engineer"/>
    <n v="3"/>
    <n v="12"/>
    <n v="159105.90639881117"/>
    <n v="12"/>
    <x v="3"/>
  </r>
  <r>
    <x v="0"/>
    <s v="Manager"/>
    <n v="3"/>
    <n v="4"/>
    <n v="9972.4333449678379"/>
    <n v="4"/>
    <x v="0"/>
  </r>
  <r>
    <x v="0"/>
    <s v="Manager"/>
    <n v="4"/>
    <n v="5"/>
    <n v="14000"/>
    <n v="5"/>
    <x v="0"/>
  </r>
  <r>
    <x v="14"/>
    <s v="Analyst"/>
    <n v="4"/>
    <n v="20"/>
    <n v="50437.70470615309"/>
    <n v="20"/>
    <x v="1"/>
  </r>
  <r>
    <x v="14"/>
    <s v="Analyst"/>
    <n v="5"/>
    <n v="1"/>
    <n v="50437.70470615309"/>
    <n v="1"/>
    <x v="2"/>
  </r>
  <r>
    <x v="3"/>
    <s v="Manager"/>
    <n v="5"/>
    <n v="8"/>
    <n v="13603.016099449767"/>
    <n v="8"/>
    <x v="3"/>
  </r>
  <r>
    <x v="16"/>
    <s v="Controller"/>
    <n v="3"/>
    <n v="15"/>
    <n v="147886.90017838217"/>
    <n v="15"/>
    <x v="5"/>
  </r>
  <r>
    <x v="0"/>
    <s v="Analyst"/>
    <n v="5"/>
    <n v="8"/>
    <n v="4986.216672483919"/>
    <n v="8"/>
    <x v="3"/>
  </r>
  <r>
    <x v="0"/>
    <s v="Manager"/>
    <n v="5"/>
    <n v="3"/>
    <n v="4800"/>
    <n v="3"/>
    <x v="0"/>
  </r>
  <r>
    <x v="0"/>
    <s v="Reporting"/>
    <n v="4"/>
    <n v="4"/>
    <n v="8013.5625093491553"/>
    <n v="4"/>
    <x v="0"/>
  </r>
  <r>
    <x v="2"/>
    <s v="Manager"/>
    <n v="4"/>
    <n v="2"/>
    <n v="80000"/>
    <n v="2"/>
    <x v="2"/>
  </r>
  <r>
    <x v="18"/>
    <s v="Analyst"/>
    <n v="3"/>
    <n v="14"/>
    <n v="57167.974754622352"/>
    <n v="14"/>
    <x v="5"/>
  </r>
  <r>
    <x v="17"/>
    <s v="Analyst"/>
    <n v="3"/>
    <n v="2"/>
    <n v="20000"/>
    <n v="2"/>
    <x v="2"/>
  </r>
  <r>
    <x v="2"/>
    <s v="Analyst"/>
    <n v="3"/>
    <n v="5"/>
    <n v="70000"/>
    <n v="5"/>
    <x v="0"/>
  </r>
  <r>
    <x v="2"/>
    <s v="Controller"/>
    <n v="5"/>
    <n v="20"/>
    <n v="214000"/>
    <n v="20"/>
    <x v="1"/>
  </r>
  <r>
    <x v="2"/>
    <s v="Engineer"/>
    <n v="5"/>
    <n v="5"/>
    <n v="78000"/>
    <n v="5"/>
    <x v="0"/>
  </r>
  <r>
    <x v="2"/>
    <s v="Analyst"/>
    <n v="3"/>
    <n v="25"/>
    <n v="42307"/>
    <n v="25"/>
    <x v="4"/>
  </r>
  <r>
    <x v="2"/>
    <s v="Manager"/>
    <n v="5"/>
    <n v="20"/>
    <n v="33250"/>
    <n v="20"/>
    <x v="1"/>
  </r>
  <r>
    <x v="63"/>
    <s v="Analyst"/>
    <n v="4"/>
    <n v="10"/>
    <n v="24391.669228638868"/>
    <n v="10"/>
    <x v="3"/>
  </r>
  <r>
    <x v="2"/>
    <s v="Accountant"/>
    <n v="4"/>
    <n v="20"/>
    <n v="120000"/>
    <n v="20"/>
    <x v="1"/>
  </r>
  <r>
    <x v="103"/>
    <s v="Analyst"/>
    <n v="2"/>
    <n v="1"/>
    <n v="20000"/>
    <n v="1"/>
    <x v="2"/>
  </r>
  <r>
    <x v="0"/>
    <s v="Analyst"/>
    <n v="3"/>
    <n v="0"/>
    <n v="15000"/>
    <n v="0.3"/>
    <x v="2"/>
  </r>
  <r>
    <x v="0"/>
    <s v="Manager"/>
    <n v="3"/>
    <n v="10"/>
    <n v="17807.916687442568"/>
    <n v="10"/>
    <x v="3"/>
  </r>
  <r>
    <x v="0"/>
    <s v="Manager"/>
    <n v="3"/>
    <n v="6"/>
    <n v="16027.125018698311"/>
    <n v="6"/>
    <x v="0"/>
  </r>
  <r>
    <x v="14"/>
    <s v="Manager"/>
    <n v="5"/>
    <n v="7"/>
    <n v="56742.417794422225"/>
    <n v="7"/>
    <x v="0"/>
  </r>
  <r>
    <x v="0"/>
    <s v="Manager"/>
    <n v="4"/>
    <n v="7"/>
    <n v="21369.500024931083"/>
    <n v="7"/>
    <x v="0"/>
  </r>
  <r>
    <x v="0"/>
    <s v="Accountant"/>
    <n v="3"/>
    <n v="6"/>
    <n v="7568.3645921630914"/>
    <n v="6"/>
    <x v="0"/>
  </r>
  <r>
    <x v="14"/>
    <s v="Accountant"/>
    <n v="3"/>
    <n v="10"/>
    <n v="78808.913603364199"/>
    <n v="10"/>
    <x v="3"/>
  </r>
  <r>
    <x v="2"/>
    <s v="Analyst"/>
    <n v="4"/>
    <n v="15"/>
    <n v="60000"/>
    <n v="15"/>
    <x v="5"/>
  </r>
  <r>
    <x v="2"/>
    <s v="Accountant"/>
    <n v="4"/>
    <n v="9"/>
    <n v="57000"/>
    <n v="9"/>
    <x v="3"/>
  </r>
  <r>
    <x v="2"/>
    <s v="Analyst"/>
    <n v="3"/>
    <n v="0"/>
    <n v="40000"/>
    <n v="0"/>
    <x v="2"/>
  </r>
  <r>
    <x v="2"/>
    <s v="Controller"/>
    <n v="4"/>
    <n v="9"/>
    <n v="80000"/>
    <n v="9"/>
    <x v="3"/>
  </r>
  <r>
    <x v="2"/>
    <s v="CXO or Top Mgmt."/>
    <n v="4"/>
    <n v="6"/>
    <n v="118000"/>
    <n v="6"/>
    <x v="0"/>
  </r>
  <r>
    <x v="21"/>
    <s v="Analyst"/>
    <n v="4"/>
    <n v="5"/>
    <n v="60000"/>
    <n v="5"/>
    <x v="0"/>
  </r>
  <r>
    <x v="0"/>
    <s v="Accountant"/>
    <n v="4"/>
    <n v="5"/>
    <n v="6720"/>
    <n v="5"/>
    <x v="0"/>
  </r>
  <r>
    <x v="30"/>
    <s v="Manager"/>
    <n v="4"/>
    <n v="3"/>
    <n v="20640"/>
    <n v="3"/>
    <x v="0"/>
  </r>
  <r>
    <x v="2"/>
    <s v="Analyst"/>
    <n v="5"/>
    <n v="15"/>
    <n v="50000"/>
    <n v="15"/>
    <x v="5"/>
  </r>
  <r>
    <x v="13"/>
    <s v="Controller"/>
    <n v="5"/>
    <n v="23"/>
    <n v="24000"/>
    <n v="23"/>
    <x v="4"/>
  </r>
  <r>
    <x v="2"/>
    <s v="Analyst"/>
    <n v="3"/>
    <n v="3"/>
    <n v="60000"/>
    <n v="3"/>
    <x v="0"/>
  </r>
  <r>
    <x v="0"/>
    <s v="Consultant"/>
    <n v="5"/>
    <n v="0"/>
    <n v="37500"/>
    <n v="0"/>
    <x v="2"/>
  </r>
  <r>
    <x v="2"/>
    <s v="Specialist"/>
    <n v="4"/>
    <n v="1"/>
    <n v="40000"/>
    <n v="1"/>
    <x v="2"/>
  </r>
  <r>
    <x v="2"/>
    <s v="CXO or Top Mgmt."/>
    <n v="3"/>
    <n v="15"/>
    <n v="85000"/>
    <n v="15"/>
    <x v="5"/>
  </r>
  <r>
    <x v="24"/>
    <s v="Analyst"/>
    <n v="3"/>
    <n v="1"/>
    <n v="30000"/>
    <n v="1"/>
    <x v="2"/>
  </r>
  <r>
    <x v="14"/>
    <s v="Engineer"/>
    <n v="3"/>
    <n v="7"/>
    <n v="52801.972114254015"/>
    <n v="7"/>
    <x v="0"/>
  </r>
  <r>
    <x v="2"/>
    <s v="Engineer"/>
    <n v="5"/>
    <n v="1"/>
    <n v="29000"/>
    <n v="1"/>
    <x v="2"/>
  </r>
  <r>
    <x v="2"/>
    <s v="Accountant"/>
    <n v="4"/>
    <n v="1"/>
    <n v="48000"/>
    <n v="1"/>
    <x v="2"/>
  </r>
  <r>
    <x v="2"/>
    <s v="Accountant"/>
    <n v="4"/>
    <n v="1"/>
    <n v="48000"/>
    <n v="1"/>
    <x v="2"/>
  </r>
  <r>
    <x v="104"/>
    <s v="Analyst"/>
    <n v="5"/>
    <n v="0"/>
    <n v="8400"/>
    <n v="0.3"/>
    <x v="2"/>
  </r>
  <r>
    <x v="0"/>
    <s v="Manager"/>
    <n v="3"/>
    <n v="5"/>
    <n v="4808.137505609493"/>
    <n v="5"/>
    <x v="0"/>
  </r>
  <r>
    <x v="0"/>
    <s v="Manager"/>
    <n v="4"/>
    <n v="10"/>
    <n v="24931.083362419595"/>
    <n v="10"/>
    <x v="3"/>
  </r>
  <r>
    <x v="0"/>
    <s v="Analyst"/>
    <n v="3"/>
    <n v="4"/>
    <n v="12465.541681209797"/>
    <n v="4"/>
    <x v="0"/>
  </r>
  <r>
    <x v="14"/>
    <s v="Accountant"/>
    <n v="3"/>
    <n v="10"/>
    <n v="31523.565441345683"/>
    <n v="10"/>
    <x v="3"/>
  </r>
  <r>
    <x v="0"/>
    <s v="Manager"/>
    <n v="5"/>
    <n v="10"/>
    <n v="17807.916687442568"/>
    <n v="10"/>
    <x v="3"/>
  </r>
  <r>
    <x v="2"/>
    <s v="Manager"/>
    <n v="3"/>
    <n v="8"/>
    <n v="112000"/>
    <n v="8"/>
    <x v="3"/>
  </r>
  <r>
    <x v="0"/>
    <s v="Manager"/>
    <n v="5"/>
    <n v="8"/>
    <n v="11000"/>
    <n v="8"/>
    <x v="3"/>
  </r>
  <r>
    <x v="89"/>
    <s v="Controller"/>
    <n v="3"/>
    <n v="20"/>
    <n v="114335.9495092447"/>
    <n v="20"/>
    <x v="1"/>
  </r>
  <r>
    <x v="28"/>
    <s v="Analyst"/>
    <n v="5"/>
    <n v="10"/>
    <n v="16110"/>
    <n v="10"/>
    <x v="3"/>
  </r>
  <r>
    <x v="2"/>
    <s v="Manager"/>
    <n v="4"/>
    <n v="10"/>
    <n v="72000"/>
    <n v="10"/>
    <x v="3"/>
  </r>
  <r>
    <x v="2"/>
    <s v="Analyst"/>
    <n v="5"/>
    <n v="10"/>
    <n v="60000"/>
    <n v="10"/>
    <x v="3"/>
  </r>
  <r>
    <x v="2"/>
    <s v="Analyst"/>
    <n v="4"/>
    <n v="6"/>
    <n v="67000"/>
    <n v="6"/>
    <x v="0"/>
  </r>
  <r>
    <x v="2"/>
    <s v="Analyst"/>
    <n v="4"/>
    <n v="18"/>
    <n v="54000"/>
    <n v="18"/>
    <x v="1"/>
  </r>
  <r>
    <x v="11"/>
    <s v="Specialist"/>
    <n v="5"/>
    <n v="10"/>
    <n v="38666"/>
    <n v="10"/>
    <x v="3"/>
  </r>
  <r>
    <x v="2"/>
    <s v="Analyst"/>
    <n v="4"/>
    <n v="6"/>
    <n v="63000"/>
    <n v="6"/>
    <x v="0"/>
  </r>
  <r>
    <x v="2"/>
    <s v="Analyst"/>
    <n v="5"/>
    <n v="1"/>
    <n v="63000"/>
    <n v="1"/>
    <x v="2"/>
  </r>
  <r>
    <x v="0"/>
    <s v="Analyst"/>
    <n v="5"/>
    <n v="2"/>
    <n v="6410.8500074793246"/>
    <n v="2"/>
    <x v="2"/>
  </r>
  <r>
    <x v="0"/>
    <s v="Manager"/>
    <n v="4"/>
    <n v="12"/>
    <n v="10684.750012465542"/>
    <n v="12"/>
    <x v="3"/>
  </r>
  <r>
    <x v="0"/>
    <s v="Manager"/>
    <n v="4"/>
    <n v="5"/>
    <n v="40000"/>
    <n v="5"/>
    <x v="0"/>
  </r>
  <r>
    <x v="0"/>
    <s v="Analyst"/>
    <n v="4"/>
    <n v="6"/>
    <n v="6232.7708406048987"/>
    <n v="6"/>
    <x v="0"/>
  </r>
  <r>
    <x v="0"/>
    <s v="Misc."/>
    <n v="3"/>
    <n v="12"/>
    <n v="41712.231189497601"/>
    <n v="12"/>
    <x v="3"/>
  </r>
  <r>
    <x v="0"/>
    <s v="Manager"/>
    <n v="3"/>
    <n v="9"/>
    <n v="12465.541681209797"/>
    <n v="9"/>
    <x v="3"/>
  </r>
  <r>
    <x v="14"/>
    <s v="Analyst"/>
    <n v="4"/>
    <n v="20"/>
    <n v="32311.654577379326"/>
    <n v="20"/>
    <x v="1"/>
  </r>
  <r>
    <x v="0"/>
    <s v="Analyst"/>
    <n v="2"/>
    <n v="2"/>
    <n v="7123.1666749770275"/>
    <n v="2"/>
    <x v="2"/>
  </r>
  <r>
    <x v="21"/>
    <s v="Manager"/>
    <n v="5"/>
    <n v="15"/>
    <n v="100000"/>
    <n v="15"/>
    <x v="5"/>
  </r>
  <r>
    <x v="49"/>
    <s v="Accountant"/>
    <n v="4"/>
    <n v="4"/>
    <n v="59819.107020370408"/>
    <n v="4"/>
    <x v="0"/>
  </r>
  <r>
    <x v="0"/>
    <s v="Analyst"/>
    <n v="5"/>
    <n v="1"/>
    <n v="25000"/>
    <n v="1.5"/>
    <x v="2"/>
  </r>
  <r>
    <x v="0"/>
    <s v="Analyst"/>
    <n v="3"/>
    <n v="10"/>
    <n v="5000"/>
    <n v="10"/>
    <x v="3"/>
  </r>
  <r>
    <x v="16"/>
    <s v="Accountant"/>
    <n v="5"/>
    <n v="3"/>
    <n v="64254.308353366054"/>
    <n v="3"/>
    <x v="0"/>
  </r>
  <r>
    <x v="5"/>
    <s v="Manager"/>
    <n v="4"/>
    <n v="6"/>
    <n v="76223.966339496474"/>
    <n v="6"/>
    <x v="0"/>
  </r>
  <r>
    <x v="62"/>
    <s v="Engineer"/>
    <n v="3"/>
    <n v="20"/>
    <n v="102542.54233725216"/>
    <n v="20"/>
    <x v="1"/>
  </r>
  <r>
    <x v="2"/>
    <s v="Analyst"/>
    <n v="5"/>
    <n v="1"/>
    <n v="46000"/>
    <n v="1"/>
    <x v="2"/>
  </r>
  <r>
    <x v="0"/>
    <s v="Analyst"/>
    <n v="5"/>
    <n v="2"/>
    <n v="5000"/>
    <n v="2"/>
    <x v="2"/>
  </r>
  <r>
    <x v="16"/>
    <s v="Analyst"/>
    <n v="5"/>
    <n v="3"/>
    <n v="77819.106783521114"/>
    <n v="3"/>
    <x v="0"/>
  </r>
  <r>
    <x v="0"/>
    <s v="Manager"/>
    <n v="3"/>
    <n v="27"/>
    <n v="6232.7708406048987"/>
    <n v="27"/>
    <x v="4"/>
  </r>
  <r>
    <x v="14"/>
    <s v="Analyst"/>
    <n v="5"/>
    <n v="34"/>
    <n v="55166.239522354947"/>
    <n v="34"/>
    <x v="8"/>
  </r>
  <r>
    <x v="2"/>
    <s v="Accountant"/>
    <n v="3"/>
    <n v="5"/>
    <n v="45000"/>
    <n v="5"/>
    <x v="0"/>
  </r>
  <r>
    <x v="17"/>
    <s v="Manager"/>
    <n v="3"/>
    <n v="10"/>
    <n v="60000"/>
    <n v="10"/>
    <x v="3"/>
  </r>
  <r>
    <x v="2"/>
    <s v="Analyst"/>
    <n v="4"/>
    <n v="5"/>
    <n v="43000"/>
    <n v="5"/>
    <x v="0"/>
  </r>
  <r>
    <x v="48"/>
    <s v="Controller"/>
    <n v="4"/>
    <n v="8"/>
    <n v="35571.184291765021"/>
    <n v="8"/>
    <x v="3"/>
  </r>
  <r>
    <x v="2"/>
    <s v="Analyst"/>
    <n v="4"/>
    <n v="12"/>
    <n v="48000"/>
    <n v="12"/>
    <x v="3"/>
  </r>
  <r>
    <x v="16"/>
    <s v="Manager"/>
    <n v="2"/>
    <n v="8"/>
    <n v="122389.15876831629"/>
    <n v="8"/>
    <x v="3"/>
  </r>
  <r>
    <x v="0"/>
    <s v="Analyst"/>
    <n v="3"/>
    <n v="4"/>
    <n v="4000"/>
    <n v="4"/>
    <x v="0"/>
  </r>
  <r>
    <x v="0"/>
    <s v="Reporting"/>
    <n v="4"/>
    <n v="3"/>
    <n v="4451.9791718606421"/>
    <n v="3"/>
    <x v="0"/>
  </r>
  <r>
    <x v="105"/>
    <s v="Reporting"/>
    <n v="4"/>
    <n v="3"/>
    <n v="2953.8461538461538"/>
    <n v="3"/>
    <x v="0"/>
  </r>
  <r>
    <x v="14"/>
    <s v="Analyst"/>
    <n v="4"/>
    <n v="3"/>
    <n v="39404.456801682099"/>
    <n v="3"/>
    <x v="0"/>
  </r>
  <r>
    <x v="16"/>
    <s v="Analyst"/>
    <n v="4"/>
    <n v="8"/>
    <n v="75473.31457379504"/>
    <n v="8"/>
    <x v="3"/>
  </r>
  <r>
    <x v="0"/>
    <s v="Analyst"/>
    <n v="4"/>
    <n v="5"/>
    <n v="13355.937515581925"/>
    <n v="5"/>
    <x v="0"/>
  </r>
  <r>
    <x v="0"/>
    <s v="Manager"/>
    <n v="4"/>
    <n v="10"/>
    <n v="25000"/>
    <n v="10"/>
    <x v="3"/>
  </r>
  <r>
    <x v="0"/>
    <s v="Analyst"/>
    <n v="4"/>
    <n v="2"/>
    <n v="7479.3250087258784"/>
    <n v="2"/>
    <x v="2"/>
  </r>
  <r>
    <x v="2"/>
    <s v="Analyst"/>
    <n v="4"/>
    <n v="4"/>
    <n v="62000"/>
    <n v="4"/>
    <x v="0"/>
  </r>
  <r>
    <x v="2"/>
    <s v="Analyst"/>
    <n v="4"/>
    <n v="1"/>
    <n v="48000"/>
    <n v="1"/>
    <x v="2"/>
  </r>
  <r>
    <x v="0"/>
    <s v="Misc."/>
    <n v="4"/>
    <n v="3"/>
    <n v="5000"/>
    <n v="3"/>
    <x v="0"/>
  </r>
  <r>
    <x v="0"/>
    <s v="Reporting"/>
    <n v="5"/>
    <n v="6"/>
    <n v="4914.9850057341491"/>
    <n v="6"/>
    <x v="0"/>
  </r>
  <r>
    <x v="2"/>
    <s v="Analyst"/>
    <n v="2"/>
    <n v="3"/>
    <n v="75000"/>
    <n v="3"/>
    <x v="0"/>
  </r>
  <r>
    <x v="0"/>
    <s v="Analyst"/>
    <n v="1"/>
    <n v="1"/>
    <n v="4451.9791718606421"/>
    <n v="1.6"/>
    <x v="2"/>
  </r>
  <r>
    <x v="0"/>
    <s v="Reporting"/>
    <n v="5"/>
    <n v="6"/>
    <n v="8400"/>
    <n v="6"/>
    <x v="0"/>
  </r>
  <r>
    <x v="0"/>
    <s v="Manager"/>
    <n v="3"/>
    <n v="5"/>
    <n v="20000"/>
    <n v="5"/>
    <x v="0"/>
  </r>
  <r>
    <x v="2"/>
    <s v="CXO or Top Mgmt."/>
    <n v="4"/>
    <n v="10"/>
    <n v="110000"/>
    <n v="10"/>
    <x v="3"/>
  </r>
  <r>
    <x v="2"/>
    <s v="Analyst"/>
    <n v="5"/>
    <n v="3"/>
    <n v="50000"/>
    <n v="3.5"/>
    <x v="0"/>
  </r>
  <r>
    <x v="2"/>
    <s v="Analyst"/>
    <n v="4"/>
    <n v="8"/>
    <n v="46000"/>
    <n v="8"/>
    <x v="3"/>
  </r>
  <r>
    <x v="2"/>
    <s v="Analyst"/>
    <n v="5"/>
    <n v="15"/>
    <n v="115000"/>
    <n v="15"/>
    <x v="5"/>
  </r>
  <r>
    <x v="0"/>
    <s v="Analyst"/>
    <n v="4"/>
    <n v="3"/>
    <n v="3205.4250037396623"/>
    <n v="3"/>
    <x v="0"/>
  </r>
  <r>
    <x v="89"/>
    <s v="Manager"/>
    <n v="3"/>
    <n v="20"/>
    <n v="76223.966339496474"/>
    <n v="20"/>
    <x v="1"/>
  </r>
  <r>
    <x v="11"/>
    <s v="Analyst"/>
    <n v="4"/>
    <n v="21"/>
    <n v="52500"/>
    <n v="21"/>
    <x v="1"/>
  </r>
  <r>
    <x v="106"/>
    <s v="CXO or Top Mgmt."/>
    <n v="4"/>
    <n v="4"/>
    <n v="100800"/>
    <n v="4"/>
    <x v="0"/>
  </r>
  <r>
    <x v="0"/>
    <s v="Misc."/>
    <n v="5"/>
    <n v="5"/>
    <n v="21000"/>
    <n v="5"/>
    <x v="0"/>
  </r>
  <r>
    <x v="2"/>
    <s v="Analyst"/>
    <n v="2"/>
    <n v="3"/>
    <n v="40000"/>
    <n v="3"/>
    <x v="0"/>
  </r>
  <r>
    <x v="2"/>
    <s v="Analyst"/>
    <n v="5"/>
    <n v="5"/>
    <n v="46359"/>
    <n v="5"/>
    <x v="0"/>
  </r>
  <r>
    <x v="2"/>
    <s v="Analyst"/>
    <n v="4"/>
    <n v="10"/>
    <n v="70000"/>
    <n v="1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83">
  <r>
    <x v="0"/>
    <x v="0"/>
    <x v="0"/>
    <n v="5"/>
    <n v="5846"/>
  </r>
  <r>
    <x v="1"/>
    <x v="1"/>
    <x v="1"/>
    <n v="20"/>
    <n v="15000"/>
  </r>
  <r>
    <x v="2"/>
    <x v="0"/>
    <x v="1"/>
    <n v="7"/>
    <n v="58000"/>
  </r>
  <r>
    <x v="3"/>
    <x v="1"/>
    <x v="2"/>
    <n v="20"/>
    <n v="48000"/>
  </r>
  <r>
    <x v="2"/>
    <x v="2"/>
    <x v="1"/>
    <n v="1"/>
    <n v="54000"/>
  </r>
  <r>
    <x v="4"/>
    <x v="0"/>
    <x v="1"/>
    <n v="10"/>
    <n v="41731"/>
  </r>
  <r>
    <x v="5"/>
    <x v="3"/>
    <x v="3"/>
    <n v="6"/>
    <n v="184207.91865378313"/>
  </r>
  <r>
    <x v="6"/>
    <x v="0"/>
    <x v="1"/>
    <n v="2"/>
    <n v="12000"/>
  </r>
  <r>
    <x v="7"/>
    <x v="4"/>
    <x v="3"/>
    <n v="11"/>
    <n v="44000"/>
  </r>
  <r>
    <x v="3"/>
    <x v="5"/>
    <x v="1"/>
    <n v="20"/>
    <n v="12227.430201752599"/>
  </r>
  <r>
    <x v="8"/>
    <x v="6"/>
    <x v="2"/>
    <n v="23"/>
    <n v="65616.131023916547"/>
  </r>
  <r>
    <x v="9"/>
    <x v="2"/>
    <x v="0"/>
    <n v="11"/>
    <n v="14000"/>
  </r>
  <r>
    <x v="0"/>
    <x v="0"/>
    <x v="1"/>
    <n v="6"/>
    <n v="13338.129598894484"/>
  </r>
  <r>
    <x v="2"/>
    <x v="0"/>
    <x v="1"/>
    <n v="27"/>
    <n v="49000"/>
  </r>
  <r>
    <x v="2"/>
    <x v="2"/>
    <x v="3"/>
    <n v="10"/>
    <n v="85000"/>
  </r>
  <r>
    <x v="2"/>
    <x v="2"/>
    <x v="1"/>
    <n v="6"/>
    <n v="75000"/>
  </r>
  <r>
    <x v="10"/>
    <x v="3"/>
    <x v="0"/>
    <n v="20"/>
    <n v="107000"/>
  </r>
  <r>
    <x v="11"/>
    <x v="7"/>
    <x v="1"/>
    <n v="8"/>
    <n v="45000"/>
  </r>
  <r>
    <x v="0"/>
    <x v="3"/>
    <x v="2"/>
    <n v="15"/>
    <n v="9794.354178093412"/>
  </r>
  <r>
    <x v="0"/>
    <x v="3"/>
    <x v="3"/>
    <n v="22"/>
    <n v="50000"/>
  </r>
  <r>
    <x v="0"/>
    <x v="3"/>
    <x v="0"/>
    <n v="27"/>
    <n v="13500"/>
  </r>
  <r>
    <x v="2"/>
    <x v="0"/>
    <x v="2"/>
    <n v="3"/>
    <n v="96000"/>
  </r>
  <r>
    <x v="0"/>
    <x v="3"/>
    <x v="0"/>
    <n v="10"/>
    <n v="17807.916687442568"/>
  </r>
  <r>
    <x v="2"/>
    <x v="4"/>
    <x v="0"/>
    <n v="30"/>
    <n v="75000"/>
  </r>
  <r>
    <x v="2"/>
    <x v="3"/>
    <x v="2"/>
    <n v="10"/>
    <n v="40000"/>
  </r>
  <r>
    <x v="2"/>
    <x v="0"/>
    <x v="1"/>
    <n v="15"/>
    <n v="60000"/>
  </r>
  <r>
    <x v="12"/>
    <x v="3"/>
    <x v="0"/>
    <n v="3"/>
    <n v="41160.941823328096"/>
  </r>
  <r>
    <x v="0"/>
    <x v="2"/>
    <x v="3"/>
    <n v="16"/>
    <n v="16027.125018698311"/>
  </r>
  <r>
    <x v="0"/>
    <x v="3"/>
    <x v="0"/>
    <n v="25"/>
    <n v="10684.750012465542"/>
  </r>
  <r>
    <x v="13"/>
    <x v="3"/>
    <x v="1"/>
    <n v="8"/>
    <n v="41000"/>
  </r>
  <r>
    <x v="0"/>
    <x v="6"/>
    <x v="0"/>
    <n v="3"/>
    <n v="6410.8500074793246"/>
  </r>
  <r>
    <x v="14"/>
    <x v="0"/>
    <x v="1"/>
    <n v="7"/>
    <n v="55166.239522354947"/>
  </r>
  <r>
    <x v="15"/>
    <x v="0"/>
    <x v="2"/>
    <n v="10"/>
    <n v="19200"/>
  </r>
  <r>
    <x v="0"/>
    <x v="8"/>
    <x v="1"/>
    <n v="10"/>
    <n v="8903.9583437212841"/>
  </r>
  <r>
    <x v="2"/>
    <x v="3"/>
    <x v="2"/>
    <n v="4"/>
    <n v="150000"/>
  </r>
  <r>
    <x v="2"/>
    <x v="2"/>
    <x v="0"/>
    <n v="7"/>
    <n v="69000"/>
  </r>
  <r>
    <x v="2"/>
    <x v="8"/>
    <x v="2"/>
    <n v="5"/>
    <n v="30000"/>
  </r>
  <r>
    <x v="0"/>
    <x v="3"/>
    <x v="0"/>
    <n v="3"/>
    <n v="7123.1666749770275"/>
  </r>
  <r>
    <x v="16"/>
    <x v="8"/>
    <x v="2"/>
    <n v="25"/>
    <n v="71393.675948184507"/>
  </r>
  <r>
    <x v="0"/>
    <x v="0"/>
    <x v="0"/>
    <n v="15"/>
    <n v="14500"/>
  </r>
  <r>
    <x v="17"/>
    <x v="2"/>
    <x v="2"/>
    <n v="7"/>
    <n v="68835.306612122877"/>
  </r>
  <r>
    <x v="2"/>
    <x v="5"/>
    <x v="0"/>
    <n v="20"/>
    <n v="58000"/>
  </r>
  <r>
    <x v="2"/>
    <x v="9"/>
    <x v="3"/>
    <n v="5"/>
    <n v="90000"/>
  </r>
  <r>
    <x v="0"/>
    <x v="3"/>
    <x v="2"/>
    <n v="10"/>
    <n v="14246.333349954055"/>
  </r>
  <r>
    <x v="14"/>
    <x v="0"/>
    <x v="0"/>
    <n v="17"/>
    <n v="50437.70470615309"/>
  </r>
  <r>
    <x v="2"/>
    <x v="8"/>
    <x v="3"/>
    <n v="18"/>
    <n v="12000"/>
  </r>
  <r>
    <x v="18"/>
    <x v="3"/>
    <x v="0"/>
    <n v="5"/>
    <n v="57167.974754622352"/>
  </r>
  <r>
    <x v="5"/>
    <x v="0"/>
    <x v="1"/>
    <n v="20"/>
    <n v="100000"/>
  </r>
  <r>
    <x v="2"/>
    <x v="5"/>
    <x v="2"/>
    <n v="10"/>
    <n v="57000"/>
  </r>
  <r>
    <x v="14"/>
    <x v="5"/>
    <x v="0"/>
    <n v="8"/>
    <n v="63047.130882691366"/>
  </r>
  <r>
    <x v="5"/>
    <x v="3"/>
    <x v="1"/>
    <n v="3"/>
    <n v="30489.586535798586"/>
  </r>
  <r>
    <x v="0"/>
    <x v="5"/>
    <x v="2"/>
    <n v="5"/>
    <n v="4320"/>
  </r>
  <r>
    <x v="2"/>
    <x v="0"/>
    <x v="0"/>
    <n v="20"/>
    <n v="62000"/>
  </r>
  <r>
    <x v="0"/>
    <x v="0"/>
    <x v="0"/>
    <n v="6"/>
    <n v="7500"/>
  </r>
  <r>
    <x v="14"/>
    <x v="3"/>
    <x v="3"/>
    <n v="10"/>
    <n v="28371.208897211112"/>
  </r>
  <r>
    <x v="19"/>
    <x v="3"/>
    <x v="2"/>
    <n v="15"/>
    <n v="62249.572510588783"/>
  </r>
  <r>
    <x v="2"/>
    <x v="0"/>
    <x v="0"/>
    <n v="23"/>
    <n v="38000"/>
  </r>
  <r>
    <x v="2"/>
    <x v="6"/>
    <x v="0"/>
    <n v="32"/>
    <n v="41000"/>
  </r>
  <r>
    <x v="2"/>
    <x v="0"/>
    <x v="1"/>
    <n v="3"/>
    <n v="68000"/>
  </r>
  <r>
    <x v="17"/>
    <x v="0"/>
    <x v="1"/>
    <n v="26"/>
    <n v="55068.245289698301"/>
  </r>
  <r>
    <x v="20"/>
    <x v="3"/>
    <x v="1"/>
    <n v="20"/>
    <n v="61000"/>
  </r>
  <r>
    <x v="19"/>
    <x v="8"/>
    <x v="0"/>
    <n v="20"/>
    <n v="54627.175876639136"/>
  </r>
  <r>
    <x v="2"/>
    <x v="3"/>
    <x v="0"/>
    <n v="6"/>
    <n v="85000"/>
  </r>
  <r>
    <x v="18"/>
    <x v="0"/>
    <x v="3"/>
    <n v="1"/>
    <n v="48275.178681681093"/>
  </r>
  <r>
    <x v="16"/>
    <x v="4"/>
    <x v="0"/>
    <n v="10"/>
    <n v="86692.320794224041"/>
  </r>
  <r>
    <x v="2"/>
    <x v="0"/>
    <x v="2"/>
    <n v="5"/>
    <n v="85087"/>
  </r>
  <r>
    <x v="2"/>
    <x v="0"/>
    <x v="1"/>
    <n v="4"/>
    <n v="50000"/>
  </r>
  <r>
    <x v="11"/>
    <x v="3"/>
    <x v="0"/>
    <n v="12"/>
    <n v="100000"/>
  </r>
  <r>
    <x v="2"/>
    <x v="0"/>
    <x v="0"/>
    <n v="3"/>
    <n v="57000"/>
  </r>
  <r>
    <x v="2"/>
    <x v="3"/>
    <x v="1"/>
    <n v="12"/>
    <n v="75000"/>
  </r>
  <r>
    <x v="16"/>
    <x v="3"/>
    <x v="0"/>
    <n v="10"/>
    <n v="101990.96564026357"/>
  </r>
  <r>
    <x v="21"/>
    <x v="3"/>
    <x v="1"/>
    <n v="20"/>
    <n v="33420"/>
  </r>
  <r>
    <x v="17"/>
    <x v="6"/>
    <x v="1"/>
    <n v="4"/>
    <n v="58460.842544152933"/>
  </r>
  <r>
    <x v="2"/>
    <x v="8"/>
    <x v="1"/>
    <n v="3"/>
    <n v="15000"/>
  </r>
  <r>
    <x v="17"/>
    <x v="0"/>
    <x v="3"/>
    <n v="8"/>
    <n v="60000"/>
  </r>
  <r>
    <x v="14"/>
    <x v="0"/>
    <x v="2"/>
    <n v="3"/>
    <n v="157617.8272067284"/>
  </r>
  <r>
    <x v="22"/>
    <x v="0"/>
    <x v="1"/>
    <n v="2"/>
    <n v="18000"/>
  </r>
  <r>
    <x v="2"/>
    <x v="3"/>
    <x v="2"/>
    <n v="1"/>
    <n v="50000"/>
  </r>
  <r>
    <x v="23"/>
    <x v="0"/>
    <x v="1"/>
    <n v="6"/>
    <n v="26000"/>
  </r>
  <r>
    <x v="14"/>
    <x v="3"/>
    <x v="0"/>
    <n v="5"/>
    <n v="47285.348162018527"/>
  </r>
  <r>
    <x v="2"/>
    <x v="4"/>
    <x v="1"/>
    <n v="30"/>
    <n v="150000"/>
  </r>
  <r>
    <x v="2"/>
    <x v="3"/>
    <x v="0"/>
    <n v="1"/>
    <n v="120000"/>
  </r>
  <r>
    <x v="0"/>
    <x v="8"/>
    <x v="1"/>
    <n v="5"/>
    <n v="8903.9583437212841"/>
  </r>
  <r>
    <x v="24"/>
    <x v="0"/>
    <x v="1"/>
    <n v="11"/>
    <n v="31330"/>
  </r>
  <r>
    <x v="2"/>
    <x v="2"/>
    <x v="2"/>
    <n v="4"/>
    <n v="110000"/>
  </r>
  <r>
    <x v="14"/>
    <x v="8"/>
    <x v="0"/>
    <n v="1"/>
    <n v="81000"/>
  </r>
  <r>
    <x v="2"/>
    <x v="0"/>
    <x v="0"/>
    <n v="5"/>
    <n v="40000"/>
  </r>
  <r>
    <x v="17"/>
    <x v="0"/>
    <x v="0"/>
    <n v="3"/>
    <n v="41301.183967273726"/>
  </r>
  <r>
    <x v="2"/>
    <x v="4"/>
    <x v="0"/>
    <n v="3"/>
    <n v="125000"/>
  </r>
  <r>
    <x v="2"/>
    <x v="3"/>
    <x v="2"/>
    <n v="5"/>
    <n v="36000"/>
  </r>
  <r>
    <x v="0"/>
    <x v="8"/>
    <x v="3"/>
    <n v="8"/>
    <n v="2564.3400029917298"/>
  </r>
  <r>
    <x v="2"/>
    <x v="0"/>
    <x v="3"/>
    <n v="3"/>
    <n v="75000"/>
  </r>
  <r>
    <x v="2"/>
    <x v="4"/>
    <x v="0"/>
    <n v="10"/>
    <n v="95000"/>
  </r>
  <r>
    <x v="2"/>
    <x v="3"/>
    <x v="2"/>
    <n v="9"/>
    <n v="24000"/>
  </r>
  <r>
    <x v="2"/>
    <x v="3"/>
    <x v="3"/>
    <n v="2"/>
    <n v="91000"/>
  </r>
  <r>
    <x v="2"/>
    <x v="0"/>
    <x v="0"/>
    <n v="2"/>
    <n v="40000"/>
  </r>
  <r>
    <x v="2"/>
    <x v="3"/>
    <x v="0"/>
    <n v="3"/>
    <n v="57000"/>
  </r>
  <r>
    <x v="2"/>
    <x v="8"/>
    <x v="0"/>
    <n v="11"/>
    <n v="74000"/>
  </r>
  <r>
    <x v="2"/>
    <x v="0"/>
    <x v="0"/>
    <n v="12"/>
    <n v="80000"/>
  </r>
  <r>
    <x v="2"/>
    <x v="6"/>
    <x v="0"/>
    <n v="10"/>
    <n v="90000"/>
  </r>
  <r>
    <x v="25"/>
    <x v="0"/>
    <x v="3"/>
    <n v="4"/>
    <n v="21000"/>
  </r>
  <r>
    <x v="2"/>
    <x v="3"/>
    <x v="0"/>
    <n v="3"/>
    <n v="52000"/>
  </r>
  <r>
    <x v="26"/>
    <x v="0"/>
    <x v="0"/>
    <n v="8"/>
    <n v="19200"/>
  </r>
  <r>
    <x v="2"/>
    <x v="0"/>
    <x v="0"/>
    <n v="8"/>
    <n v="36000"/>
  </r>
  <r>
    <x v="2"/>
    <x v="0"/>
    <x v="0"/>
    <n v="3"/>
    <n v="57400"/>
  </r>
  <r>
    <x v="2"/>
    <x v="0"/>
    <x v="2"/>
    <n v="3"/>
    <n v="66000"/>
  </r>
  <r>
    <x v="27"/>
    <x v="3"/>
    <x v="0"/>
    <n v="12"/>
    <n v="44463.980364706273"/>
  </r>
  <r>
    <x v="2"/>
    <x v="0"/>
    <x v="0"/>
    <n v="15"/>
    <n v="85000"/>
  </r>
  <r>
    <x v="2"/>
    <x v="6"/>
    <x v="0"/>
    <n v="7"/>
    <n v="50000"/>
  </r>
  <r>
    <x v="2"/>
    <x v="3"/>
    <x v="0"/>
    <n v="1"/>
    <n v="58000"/>
  </r>
  <r>
    <x v="2"/>
    <x v="5"/>
    <x v="1"/>
    <n v="6"/>
    <n v="37900"/>
  </r>
  <r>
    <x v="21"/>
    <x v="3"/>
    <x v="2"/>
    <n v="4"/>
    <n v="48000"/>
  </r>
  <r>
    <x v="2"/>
    <x v="0"/>
    <x v="0"/>
    <n v="4"/>
    <n v="67000"/>
  </r>
  <r>
    <x v="21"/>
    <x v="1"/>
    <x v="0"/>
    <n v="15"/>
    <n v="85000"/>
  </r>
  <r>
    <x v="2"/>
    <x v="0"/>
    <x v="0"/>
    <n v="5"/>
    <n v="56160"/>
  </r>
  <r>
    <x v="28"/>
    <x v="3"/>
    <x v="1"/>
    <n v="4"/>
    <n v="24000"/>
  </r>
  <r>
    <x v="2"/>
    <x v="0"/>
    <x v="4"/>
    <n v="9"/>
    <n v="52000"/>
  </r>
  <r>
    <x v="17"/>
    <x v="0"/>
    <x v="4"/>
    <n v="20"/>
    <n v="59001.691381819612"/>
  </r>
  <r>
    <x v="2"/>
    <x v="5"/>
    <x v="1"/>
    <n v="3"/>
    <n v="70000"/>
  </r>
  <r>
    <x v="2"/>
    <x v="6"/>
    <x v="0"/>
    <n v="18"/>
    <n v="50000"/>
  </r>
  <r>
    <x v="0"/>
    <x v="0"/>
    <x v="3"/>
    <n v="2"/>
    <n v="40958.208381117904"/>
  </r>
  <r>
    <x v="2"/>
    <x v="0"/>
    <x v="0"/>
    <n v="3"/>
    <n v="80000"/>
  </r>
  <r>
    <x v="2"/>
    <x v="3"/>
    <x v="1"/>
    <n v="4"/>
    <n v="128000"/>
  </r>
  <r>
    <x v="2"/>
    <x v="3"/>
    <x v="3"/>
    <n v="7"/>
    <n v="44000"/>
  </r>
  <r>
    <x v="2"/>
    <x v="5"/>
    <x v="1"/>
    <n v="7"/>
    <n v="65000"/>
  </r>
  <r>
    <x v="29"/>
    <x v="5"/>
    <x v="0"/>
    <n v="10"/>
    <n v="36000"/>
  </r>
  <r>
    <x v="3"/>
    <x v="8"/>
    <x v="3"/>
    <n v="20"/>
    <n v="12000"/>
  </r>
  <r>
    <x v="14"/>
    <x v="0"/>
    <x v="1"/>
    <n v="3"/>
    <n v="44383.603963142654"/>
  </r>
  <r>
    <x v="2"/>
    <x v="0"/>
    <x v="0"/>
    <n v="2"/>
    <n v="45000"/>
  </r>
  <r>
    <x v="2"/>
    <x v="0"/>
    <x v="2"/>
    <n v="23"/>
    <n v="54000"/>
  </r>
  <r>
    <x v="14"/>
    <x v="3"/>
    <x v="2"/>
    <n v="6"/>
    <n v="110332.47904470989"/>
  </r>
  <r>
    <x v="2"/>
    <x v="0"/>
    <x v="0"/>
    <n v="2"/>
    <n v="71000"/>
  </r>
  <r>
    <x v="0"/>
    <x v="3"/>
    <x v="2"/>
    <n v="4"/>
    <n v="14246.333349954055"/>
  </r>
  <r>
    <x v="17"/>
    <x v="3"/>
    <x v="0"/>
    <n v="4"/>
    <n v="68835.306612122877"/>
  </r>
  <r>
    <x v="17"/>
    <x v="3"/>
    <x v="0"/>
    <n v="5"/>
    <n v="49168.076151516347"/>
  </r>
  <r>
    <x v="2"/>
    <x v="0"/>
    <x v="0"/>
    <n v="14"/>
    <n v="40000"/>
  </r>
  <r>
    <x v="17"/>
    <x v="0"/>
    <x v="2"/>
    <n v="7"/>
    <n v="60968.414427880263"/>
  </r>
  <r>
    <x v="0"/>
    <x v="7"/>
    <x v="0"/>
    <n v="7"/>
    <n v="5983.4600069807029"/>
  </r>
  <r>
    <x v="2"/>
    <x v="0"/>
    <x v="0"/>
    <n v="2"/>
    <n v="53000"/>
  </r>
  <r>
    <x v="2"/>
    <x v="4"/>
    <x v="2"/>
    <n v="2"/>
    <n v="104000"/>
  </r>
  <r>
    <x v="2"/>
    <x v="2"/>
    <x v="0"/>
    <n v="10"/>
    <n v="57000"/>
  </r>
  <r>
    <x v="2"/>
    <x v="0"/>
    <x v="2"/>
    <n v="4"/>
    <n v="45000"/>
  </r>
  <r>
    <x v="2"/>
    <x v="0"/>
    <x v="0"/>
    <n v="2"/>
    <n v="92000"/>
  </r>
  <r>
    <x v="2"/>
    <x v="3"/>
    <x v="0"/>
    <n v="2"/>
    <n v="88000"/>
  </r>
  <r>
    <x v="2"/>
    <x v="0"/>
    <x v="2"/>
    <n v="0"/>
    <n v="80000"/>
  </r>
  <r>
    <x v="2"/>
    <x v="8"/>
    <x v="0"/>
    <n v="4"/>
    <n v="69000"/>
  </r>
  <r>
    <x v="26"/>
    <x v="0"/>
    <x v="1"/>
    <n v="8"/>
    <n v="50000"/>
  </r>
  <r>
    <x v="2"/>
    <x v="3"/>
    <x v="2"/>
    <n v="0"/>
    <n v="35000"/>
  </r>
  <r>
    <x v="2"/>
    <x v="0"/>
    <x v="0"/>
    <n v="5"/>
    <n v="96000"/>
  </r>
  <r>
    <x v="2"/>
    <x v="5"/>
    <x v="1"/>
    <n v="2"/>
    <n v="65000"/>
  </r>
  <r>
    <x v="2"/>
    <x v="0"/>
    <x v="1"/>
    <n v="2"/>
    <n v="37440"/>
  </r>
  <r>
    <x v="26"/>
    <x v="5"/>
    <x v="1"/>
    <n v="12"/>
    <n v="15500"/>
  </r>
  <r>
    <x v="2"/>
    <x v="0"/>
    <x v="2"/>
    <n v="1"/>
    <n v="90000"/>
  </r>
  <r>
    <x v="2"/>
    <x v="0"/>
    <x v="1"/>
    <n v="2"/>
    <n v="66500"/>
  </r>
  <r>
    <x v="2"/>
    <x v="5"/>
    <x v="1"/>
    <n v="10"/>
    <n v="100000"/>
  </r>
  <r>
    <x v="14"/>
    <x v="3"/>
    <x v="0"/>
    <n v="7"/>
    <n v="50831.74927416991"/>
  </r>
  <r>
    <x v="0"/>
    <x v="3"/>
    <x v="3"/>
    <n v="6"/>
    <n v="7479.3250087258784"/>
  </r>
  <r>
    <x v="2"/>
    <x v="0"/>
    <x v="3"/>
    <n v="15"/>
    <n v="75000"/>
  </r>
  <r>
    <x v="17"/>
    <x v="3"/>
    <x v="3"/>
    <n v="6"/>
    <n v="58000"/>
  </r>
  <r>
    <x v="2"/>
    <x v="3"/>
    <x v="2"/>
    <n v="2"/>
    <n v="55000"/>
  </r>
  <r>
    <x v="2"/>
    <x v="0"/>
    <x v="0"/>
    <n v="4"/>
    <n v="60000"/>
  </r>
  <r>
    <x v="0"/>
    <x v="3"/>
    <x v="0"/>
    <n v="3"/>
    <n v="23150.291693675339"/>
  </r>
  <r>
    <x v="17"/>
    <x v="3"/>
    <x v="2"/>
    <n v="6"/>
    <n v="105219.68296424497"/>
  </r>
  <r>
    <x v="10"/>
    <x v="1"/>
    <x v="1"/>
    <n v="2"/>
    <n v="145000"/>
  </r>
  <r>
    <x v="2"/>
    <x v="5"/>
    <x v="0"/>
    <n v="1"/>
    <n v="22880"/>
  </r>
  <r>
    <x v="2"/>
    <x v="8"/>
    <x v="0"/>
    <n v="7"/>
    <n v="80000"/>
  </r>
  <r>
    <x v="0"/>
    <x v="0"/>
    <x v="2"/>
    <n v="3"/>
    <n v="8903.9583437212841"/>
  </r>
  <r>
    <x v="17"/>
    <x v="0"/>
    <x v="0"/>
    <n v="10"/>
    <n v="88502.537072729421"/>
  </r>
  <r>
    <x v="0"/>
    <x v="0"/>
    <x v="0"/>
    <n v="12"/>
    <n v="3205.4250037396623"/>
  </r>
  <r>
    <x v="2"/>
    <x v="0"/>
    <x v="0"/>
    <n v="4"/>
    <n v="46584"/>
  </r>
  <r>
    <x v="2"/>
    <x v="0"/>
    <x v="0"/>
    <n v="10"/>
    <n v="67000"/>
  </r>
  <r>
    <x v="0"/>
    <x v="3"/>
    <x v="0"/>
    <n v="13"/>
    <n v="19588.708356186824"/>
  </r>
  <r>
    <x v="2"/>
    <x v="2"/>
    <x v="0"/>
    <n v="8"/>
    <n v="92000"/>
  </r>
  <r>
    <x v="2"/>
    <x v="6"/>
    <x v="1"/>
    <n v="15"/>
    <n v="75000"/>
  </r>
  <r>
    <x v="0"/>
    <x v="0"/>
    <x v="0"/>
    <n v="15"/>
    <n v="3205.4250037396623"/>
  </r>
  <r>
    <x v="14"/>
    <x v="3"/>
    <x v="1"/>
    <n v="5"/>
    <n v="29159.298033244755"/>
  </r>
  <r>
    <x v="2"/>
    <x v="0"/>
    <x v="1"/>
    <n v="5"/>
    <n v="40000"/>
  </r>
  <r>
    <x v="2"/>
    <x v="0"/>
    <x v="2"/>
    <n v="5"/>
    <n v="111680"/>
  </r>
  <r>
    <x v="17"/>
    <x v="0"/>
    <x v="3"/>
    <n v="2"/>
    <n v="41406"/>
  </r>
  <r>
    <x v="2"/>
    <x v="3"/>
    <x v="0"/>
    <n v="7"/>
    <n v="70000"/>
  </r>
  <r>
    <x v="2"/>
    <x v="0"/>
    <x v="3"/>
    <n v="2"/>
    <n v="40700"/>
  </r>
  <r>
    <x v="2"/>
    <x v="0"/>
    <x v="0"/>
    <n v="12"/>
    <n v="40000"/>
  </r>
  <r>
    <x v="2"/>
    <x v="5"/>
    <x v="0"/>
    <n v="5"/>
    <n v="60000"/>
  </r>
  <r>
    <x v="17"/>
    <x v="8"/>
    <x v="1"/>
    <n v="1"/>
    <n v="90469.260118790073"/>
  </r>
  <r>
    <x v="0"/>
    <x v="3"/>
    <x v="1"/>
    <n v="15"/>
    <n v="13636"/>
  </r>
  <r>
    <x v="2"/>
    <x v="3"/>
    <x v="2"/>
    <n v="5"/>
    <n v="80000"/>
  </r>
  <r>
    <x v="17"/>
    <x v="0"/>
    <x v="2"/>
    <n v="6"/>
    <n v="59001.691381819612"/>
  </r>
  <r>
    <x v="2"/>
    <x v="0"/>
    <x v="0"/>
    <n v="6"/>
    <n v="28000"/>
  </r>
  <r>
    <x v="2"/>
    <x v="0"/>
    <x v="0"/>
    <n v="7"/>
    <n v="60000"/>
  </r>
  <r>
    <x v="2"/>
    <x v="6"/>
    <x v="2"/>
    <n v="7"/>
    <n v="96000"/>
  </r>
  <r>
    <x v="2"/>
    <x v="0"/>
    <x v="0"/>
    <n v="8"/>
    <n v="67000"/>
  </r>
  <r>
    <x v="2"/>
    <x v="0"/>
    <x v="0"/>
    <n v="8"/>
    <n v="70000"/>
  </r>
  <r>
    <x v="0"/>
    <x v="3"/>
    <x v="1"/>
    <n v="4"/>
    <n v="4149.2445881741187"/>
  </r>
  <r>
    <x v="2"/>
    <x v="1"/>
    <x v="0"/>
    <n v="6"/>
    <n v="99000"/>
  </r>
  <r>
    <x v="2"/>
    <x v="3"/>
    <x v="2"/>
    <n v="5"/>
    <n v="90000"/>
  </r>
  <r>
    <x v="0"/>
    <x v="0"/>
    <x v="2"/>
    <n v="5"/>
    <n v="4897.177089046706"/>
  </r>
  <r>
    <x v="0"/>
    <x v="0"/>
    <x v="1"/>
    <n v="20"/>
    <n v="3419.1200039889732"/>
  </r>
  <r>
    <x v="2"/>
    <x v="3"/>
    <x v="0"/>
    <n v="5"/>
    <n v="51000"/>
  </r>
  <r>
    <x v="2"/>
    <x v="3"/>
    <x v="1"/>
    <n v="1"/>
    <n v="100000"/>
  </r>
  <r>
    <x v="0"/>
    <x v="3"/>
    <x v="3"/>
    <n v="15"/>
    <n v="32054.250037396621"/>
  </r>
  <r>
    <x v="14"/>
    <x v="0"/>
    <x v="2"/>
    <n v="20"/>
    <n v="47285.348162018527"/>
  </r>
  <r>
    <x v="8"/>
    <x v="0"/>
    <x v="0"/>
    <n v="2"/>
    <n v="63519.971949580387"/>
  </r>
  <r>
    <x v="2"/>
    <x v="0"/>
    <x v="0"/>
    <n v="2"/>
    <n v="108160"/>
  </r>
  <r>
    <x v="2"/>
    <x v="3"/>
    <x v="0"/>
    <n v="5"/>
    <n v="50000"/>
  </r>
  <r>
    <x v="2"/>
    <x v="3"/>
    <x v="3"/>
    <n v="4"/>
    <n v="400000"/>
  </r>
  <r>
    <x v="2"/>
    <x v="0"/>
    <x v="1"/>
    <n v="11"/>
    <n v="43000"/>
  </r>
  <r>
    <x v="30"/>
    <x v="0"/>
    <x v="1"/>
    <n v="14"/>
    <n v="27000"/>
  </r>
  <r>
    <x v="2"/>
    <x v="3"/>
    <x v="1"/>
    <n v="10"/>
    <n v="41000"/>
  </r>
  <r>
    <x v="2"/>
    <x v="4"/>
    <x v="0"/>
    <n v="20"/>
    <n v="100000"/>
  </r>
  <r>
    <x v="2"/>
    <x v="0"/>
    <x v="0"/>
    <n v="4"/>
    <n v="42140"/>
  </r>
  <r>
    <x v="2"/>
    <x v="0"/>
    <x v="0"/>
    <n v="3"/>
    <n v="80000"/>
  </r>
  <r>
    <x v="2"/>
    <x v="3"/>
    <x v="0"/>
    <n v="2"/>
    <n v="41600"/>
  </r>
  <r>
    <x v="2"/>
    <x v="5"/>
    <x v="2"/>
    <n v="2"/>
    <n v="45000"/>
  </r>
  <r>
    <x v="31"/>
    <x v="5"/>
    <x v="0"/>
    <n v="15"/>
    <n v="78000"/>
  </r>
  <r>
    <x v="0"/>
    <x v="3"/>
    <x v="0"/>
    <n v="18"/>
    <n v="8903.9583437212841"/>
  </r>
  <r>
    <x v="0"/>
    <x v="5"/>
    <x v="0"/>
    <n v="11"/>
    <n v="6232.7708406048987"/>
  </r>
  <r>
    <x v="2"/>
    <x v="1"/>
    <x v="0"/>
    <n v="7"/>
    <n v="72500"/>
  </r>
  <r>
    <x v="32"/>
    <x v="2"/>
    <x v="0"/>
    <n v="2"/>
    <n v="138000"/>
  </r>
  <r>
    <x v="0"/>
    <x v="3"/>
    <x v="0"/>
    <n v="7"/>
    <n v="8547.8000099724322"/>
  </r>
  <r>
    <x v="2"/>
    <x v="0"/>
    <x v="0"/>
    <n v="7"/>
    <n v="80000"/>
  </r>
  <r>
    <x v="2"/>
    <x v="3"/>
    <x v="0"/>
    <n v="12"/>
    <n v="50000"/>
  </r>
  <r>
    <x v="17"/>
    <x v="6"/>
    <x v="3"/>
    <n v="5"/>
    <n v="44251.268536364711"/>
  </r>
  <r>
    <x v="14"/>
    <x v="3"/>
    <x v="2"/>
    <n v="1"/>
    <n v="67775.665698893223"/>
  </r>
  <r>
    <x v="0"/>
    <x v="0"/>
    <x v="3"/>
    <n v="4"/>
    <n v="3561.5833374885137"/>
  </r>
  <r>
    <x v="2"/>
    <x v="6"/>
    <x v="2"/>
    <n v="7"/>
    <n v="65000"/>
  </r>
  <r>
    <x v="2"/>
    <x v="4"/>
    <x v="2"/>
    <n v="12"/>
    <n v="114000"/>
  </r>
  <r>
    <x v="2"/>
    <x v="4"/>
    <x v="0"/>
    <n v="20"/>
    <n v="95000"/>
  </r>
  <r>
    <x v="2"/>
    <x v="0"/>
    <x v="0"/>
    <n v="10"/>
    <n v="52500"/>
  </r>
  <r>
    <x v="14"/>
    <x v="3"/>
    <x v="2"/>
    <n v="1"/>
    <n v="70928.022243027779"/>
  </r>
  <r>
    <x v="2"/>
    <x v="0"/>
    <x v="0"/>
    <n v="5"/>
    <n v="60000"/>
  </r>
  <r>
    <x v="2"/>
    <x v="5"/>
    <x v="0"/>
    <n v="2"/>
    <n v="65250"/>
  </r>
  <r>
    <x v="0"/>
    <x v="3"/>
    <x v="2"/>
    <n v="8"/>
    <n v="21369.500024931083"/>
  </r>
  <r>
    <x v="17"/>
    <x v="3"/>
    <x v="2"/>
    <n v="6"/>
    <n v="98336.152303032693"/>
  </r>
  <r>
    <x v="7"/>
    <x v="6"/>
    <x v="1"/>
    <n v="10"/>
    <n v="15244.793267899293"/>
  </r>
  <r>
    <x v="2"/>
    <x v="0"/>
    <x v="0"/>
    <n v="10"/>
    <n v="73000"/>
  </r>
  <r>
    <x v="2"/>
    <x v="0"/>
    <x v="1"/>
    <n v="7"/>
    <n v="50000"/>
  </r>
  <r>
    <x v="2"/>
    <x v="5"/>
    <x v="2"/>
    <n v="15"/>
    <n v="79000"/>
  </r>
  <r>
    <x v="2"/>
    <x v="3"/>
    <x v="0"/>
    <n v="10"/>
    <n v="90000"/>
  </r>
  <r>
    <x v="2"/>
    <x v="3"/>
    <x v="2"/>
    <n v="4"/>
    <n v="70000"/>
  </r>
  <r>
    <x v="17"/>
    <x v="3"/>
    <x v="0"/>
    <n v="10"/>
    <n v="63918.498996971248"/>
  </r>
  <r>
    <x v="2"/>
    <x v="0"/>
    <x v="0"/>
    <n v="40"/>
    <n v="80000"/>
  </r>
  <r>
    <x v="2"/>
    <x v="3"/>
    <x v="0"/>
    <n v="2"/>
    <n v="140000"/>
  </r>
  <r>
    <x v="15"/>
    <x v="8"/>
    <x v="2"/>
    <n v="15"/>
    <n v="96000"/>
  </r>
  <r>
    <x v="0"/>
    <x v="3"/>
    <x v="0"/>
    <n v="6"/>
    <n v="20000"/>
  </r>
  <r>
    <x v="2"/>
    <x v="0"/>
    <x v="0"/>
    <n v="16"/>
    <n v="47700"/>
  </r>
  <r>
    <x v="0"/>
    <x v="3"/>
    <x v="3"/>
    <n v="2"/>
    <n v="25000"/>
  </r>
  <r>
    <x v="2"/>
    <x v="0"/>
    <x v="0"/>
    <n v="5"/>
    <n v="52500"/>
  </r>
  <r>
    <x v="2"/>
    <x v="0"/>
    <x v="1"/>
    <n v="15"/>
    <n v="40000"/>
  </r>
  <r>
    <x v="2"/>
    <x v="0"/>
    <x v="0"/>
    <n v="5"/>
    <n v="31000"/>
  </r>
  <r>
    <x v="14"/>
    <x v="8"/>
    <x v="1"/>
    <n v="3"/>
    <n v="83033.071372504521"/>
  </r>
  <r>
    <x v="2"/>
    <x v="3"/>
    <x v="0"/>
    <n v="5"/>
    <n v="130000"/>
  </r>
  <r>
    <x v="0"/>
    <x v="0"/>
    <x v="1"/>
    <n v="13"/>
    <n v="8369.7208430980063"/>
  </r>
  <r>
    <x v="2"/>
    <x v="0"/>
    <x v="2"/>
    <n v="0"/>
    <n v="51000"/>
  </r>
  <r>
    <x v="14"/>
    <x v="0"/>
    <x v="1"/>
    <n v="3"/>
    <n v="94570.696324037053"/>
  </r>
  <r>
    <x v="0"/>
    <x v="3"/>
    <x v="2"/>
    <n v="1"/>
    <n v="34191.200039889729"/>
  </r>
  <r>
    <x v="14"/>
    <x v="0"/>
    <x v="1"/>
    <n v="12"/>
    <n v="44132.991617883956"/>
  </r>
  <r>
    <x v="2"/>
    <x v="6"/>
    <x v="0"/>
    <n v="3"/>
    <n v="73000"/>
  </r>
  <r>
    <x v="2"/>
    <x v="5"/>
    <x v="1"/>
    <n v="3"/>
    <n v="62400"/>
  </r>
  <r>
    <x v="30"/>
    <x v="8"/>
    <x v="1"/>
    <n v="5"/>
    <n v="27600"/>
  </r>
  <r>
    <x v="2"/>
    <x v="3"/>
    <x v="1"/>
    <n v="27"/>
    <n v="54000"/>
  </r>
  <r>
    <x v="0"/>
    <x v="0"/>
    <x v="1"/>
    <n v="5"/>
    <n v="4914.9850057341491"/>
  </r>
  <r>
    <x v="2"/>
    <x v="5"/>
    <x v="0"/>
    <n v="1"/>
    <n v="77000"/>
  </r>
  <r>
    <x v="2"/>
    <x v="3"/>
    <x v="1"/>
    <n v="7"/>
    <n v="76000"/>
  </r>
  <r>
    <x v="2"/>
    <x v="4"/>
    <x v="2"/>
    <n v="4"/>
    <n v="103000"/>
  </r>
  <r>
    <x v="6"/>
    <x v="6"/>
    <x v="3"/>
    <n v="10"/>
    <n v="7600"/>
  </r>
  <r>
    <x v="2"/>
    <x v="0"/>
    <x v="0"/>
    <n v="2"/>
    <n v="40000"/>
  </r>
  <r>
    <x v="2"/>
    <x v="4"/>
    <x v="2"/>
    <n v="20"/>
    <n v="80000"/>
  </r>
  <r>
    <x v="2"/>
    <x v="0"/>
    <x v="1"/>
    <n v="1"/>
    <n v="55000"/>
  </r>
  <r>
    <x v="2"/>
    <x v="0"/>
    <x v="2"/>
    <n v="6"/>
    <n v="99000"/>
  </r>
  <r>
    <x v="33"/>
    <x v="3"/>
    <x v="0"/>
    <n v="5"/>
    <n v="9956.1219482708348"/>
  </r>
  <r>
    <x v="2"/>
    <x v="0"/>
    <x v="0"/>
    <n v="20"/>
    <n v="75000"/>
  </r>
  <r>
    <x v="2"/>
    <x v="3"/>
    <x v="2"/>
    <n v="18"/>
    <n v="80000"/>
  </r>
  <r>
    <x v="0"/>
    <x v="0"/>
    <x v="1"/>
    <n v="10"/>
    <n v="20000"/>
  </r>
  <r>
    <x v="2"/>
    <x v="0"/>
    <x v="1"/>
    <n v="6"/>
    <n v="40000"/>
  </r>
  <r>
    <x v="2"/>
    <x v="0"/>
    <x v="1"/>
    <n v="9"/>
    <n v="46000"/>
  </r>
  <r>
    <x v="24"/>
    <x v="0"/>
    <x v="3"/>
    <n v="1"/>
    <n v="14000"/>
  </r>
  <r>
    <x v="2"/>
    <x v="2"/>
    <x v="1"/>
    <n v="10"/>
    <n v="70000"/>
  </r>
  <r>
    <x v="13"/>
    <x v="6"/>
    <x v="0"/>
    <n v="2"/>
    <n v="36000"/>
  </r>
  <r>
    <x v="2"/>
    <x v="3"/>
    <x v="2"/>
    <n v="20"/>
    <n v="15000"/>
  </r>
  <r>
    <x v="0"/>
    <x v="8"/>
    <x v="1"/>
    <n v="18"/>
    <n v="26711.875031163851"/>
  </r>
  <r>
    <x v="34"/>
    <x v="5"/>
    <x v="0"/>
    <n v="1"/>
    <n v="27221.92126875931"/>
  </r>
  <r>
    <x v="0"/>
    <x v="7"/>
    <x v="1"/>
    <n v="1"/>
    <n v="22000"/>
  </r>
  <r>
    <x v="2"/>
    <x v="3"/>
    <x v="1"/>
    <n v="2"/>
    <n v="68000"/>
  </r>
  <r>
    <x v="2"/>
    <x v="0"/>
    <x v="1"/>
    <n v="8"/>
    <n v="97000"/>
  </r>
  <r>
    <x v="14"/>
    <x v="2"/>
    <x v="2"/>
    <n v="6"/>
    <n v="48861.526434085805"/>
  </r>
  <r>
    <x v="2"/>
    <x v="0"/>
    <x v="0"/>
    <n v="3"/>
    <n v="65000"/>
  </r>
  <r>
    <x v="22"/>
    <x v="3"/>
    <x v="0"/>
    <n v="10"/>
    <n v="43200"/>
  </r>
  <r>
    <x v="0"/>
    <x v="0"/>
    <x v="0"/>
    <n v="15"/>
    <n v="8013.5625093491553"/>
  </r>
  <r>
    <x v="2"/>
    <x v="0"/>
    <x v="1"/>
    <n v="1"/>
    <n v="50000"/>
  </r>
  <r>
    <x v="2"/>
    <x v="0"/>
    <x v="0"/>
    <n v="1"/>
    <n v="45000"/>
  </r>
  <r>
    <x v="0"/>
    <x v="3"/>
    <x v="0"/>
    <n v="10"/>
    <n v="3205.4250037396623"/>
  </r>
  <r>
    <x v="2"/>
    <x v="3"/>
    <x v="1"/>
    <n v="4"/>
    <n v="60000"/>
  </r>
  <r>
    <x v="2"/>
    <x v="6"/>
    <x v="2"/>
    <n v="2"/>
    <n v="31000"/>
  </r>
  <r>
    <x v="2"/>
    <x v="0"/>
    <x v="0"/>
    <n v="5"/>
    <n v="75000"/>
  </r>
  <r>
    <x v="2"/>
    <x v="4"/>
    <x v="3"/>
    <n v="8"/>
    <n v="16000"/>
  </r>
  <r>
    <x v="2"/>
    <x v="0"/>
    <x v="1"/>
    <n v="10"/>
    <n v="36000"/>
  </r>
  <r>
    <x v="17"/>
    <x v="0"/>
    <x v="1"/>
    <n v="15"/>
    <n v="41301.183967273726"/>
  </r>
  <r>
    <x v="2"/>
    <x v="0"/>
    <x v="0"/>
    <n v="13"/>
    <n v="53000"/>
  </r>
  <r>
    <x v="5"/>
    <x v="1"/>
    <x v="1"/>
    <n v="2"/>
    <n v="82575.963534454509"/>
  </r>
  <r>
    <x v="2"/>
    <x v="0"/>
    <x v="0"/>
    <n v="8"/>
    <n v="67000"/>
  </r>
  <r>
    <x v="0"/>
    <x v="0"/>
    <x v="1"/>
    <n v="2"/>
    <n v="12000"/>
  </r>
  <r>
    <x v="2"/>
    <x v="1"/>
    <x v="1"/>
    <n v="14"/>
    <n v="85000"/>
  </r>
  <r>
    <x v="18"/>
    <x v="7"/>
    <x v="1"/>
    <n v="15"/>
    <n v="254079.88779832155"/>
  </r>
  <r>
    <x v="2"/>
    <x v="3"/>
    <x v="0"/>
    <n v="25"/>
    <n v="40000"/>
  </r>
  <r>
    <x v="14"/>
    <x v="2"/>
    <x v="3"/>
    <n v="6"/>
    <n v="31523.565441345683"/>
  </r>
  <r>
    <x v="2"/>
    <x v="0"/>
    <x v="0"/>
    <n v="4"/>
    <n v="41000"/>
  </r>
  <r>
    <x v="0"/>
    <x v="3"/>
    <x v="3"/>
    <n v="10"/>
    <n v="24931.083362419595"/>
  </r>
  <r>
    <x v="2"/>
    <x v="3"/>
    <x v="0"/>
    <n v="15"/>
    <n v="125000"/>
  </r>
  <r>
    <x v="17"/>
    <x v="0"/>
    <x v="1"/>
    <n v="8"/>
    <n v="59001.691381819612"/>
  </r>
  <r>
    <x v="26"/>
    <x v="0"/>
    <x v="1"/>
    <n v="12"/>
    <n v="10956.982885192734"/>
  </r>
  <r>
    <x v="2"/>
    <x v="0"/>
    <x v="2"/>
    <n v="6"/>
    <n v="70000"/>
  </r>
  <r>
    <x v="2"/>
    <x v="6"/>
    <x v="1"/>
    <n v="18"/>
    <n v="400000"/>
  </r>
  <r>
    <x v="2"/>
    <x v="0"/>
    <x v="0"/>
    <n v="1"/>
    <n v="55000"/>
  </r>
  <r>
    <x v="2"/>
    <x v="0"/>
    <x v="0"/>
    <n v="11"/>
    <n v="60000"/>
  </r>
  <r>
    <x v="0"/>
    <x v="3"/>
    <x v="0"/>
    <n v="10"/>
    <n v="17807.916687442568"/>
  </r>
  <r>
    <x v="9"/>
    <x v="3"/>
    <x v="0"/>
    <n v="4"/>
    <n v="40000"/>
  </r>
  <r>
    <x v="2"/>
    <x v="0"/>
    <x v="0"/>
    <n v="3"/>
    <n v="137500"/>
  </r>
  <r>
    <x v="20"/>
    <x v="0"/>
    <x v="1"/>
    <n v="3"/>
    <n v="4545"/>
  </r>
  <r>
    <x v="14"/>
    <x v="0"/>
    <x v="0"/>
    <n v="5"/>
    <n v="45709.169889951241"/>
  </r>
  <r>
    <x v="2"/>
    <x v="6"/>
    <x v="0"/>
    <n v="4"/>
    <n v="47000"/>
  </r>
  <r>
    <x v="2"/>
    <x v="0"/>
    <x v="1"/>
    <n v="20"/>
    <n v="65000"/>
  </r>
  <r>
    <x v="33"/>
    <x v="7"/>
    <x v="0"/>
    <n v="1"/>
    <n v="10809.503829551191"/>
  </r>
  <r>
    <x v="2"/>
    <x v="3"/>
    <x v="0"/>
    <n v="6"/>
    <n v="92000"/>
  </r>
  <r>
    <x v="26"/>
    <x v="3"/>
    <x v="0"/>
    <n v="4"/>
    <n v="22000"/>
  </r>
  <r>
    <x v="2"/>
    <x v="3"/>
    <x v="2"/>
    <n v="5"/>
    <n v="108000"/>
  </r>
  <r>
    <x v="2"/>
    <x v="0"/>
    <x v="3"/>
    <n v="15"/>
    <n v="61000"/>
  </r>
  <r>
    <x v="17"/>
    <x v="3"/>
    <x v="2"/>
    <n v="10"/>
    <n v="63918.498996971248"/>
  </r>
  <r>
    <x v="2"/>
    <x v="0"/>
    <x v="1"/>
    <n v="8"/>
    <n v="50000"/>
  </r>
  <r>
    <x v="2"/>
    <x v="5"/>
    <x v="1"/>
    <n v="8"/>
    <n v="150000"/>
  </r>
  <r>
    <x v="0"/>
    <x v="0"/>
    <x v="0"/>
    <n v="17"/>
    <n v="7123.1666749770275"/>
  </r>
  <r>
    <x v="35"/>
    <x v="3"/>
    <x v="0"/>
    <n v="5"/>
    <n v="150000"/>
  </r>
  <r>
    <x v="2"/>
    <x v="6"/>
    <x v="0"/>
    <n v="3"/>
    <n v="45000"/>
  </r>
  <r>
    <x v="2"/>
    <x v="3"/>
    <x v="1"/>
    <n v="5"/>
    <n v="135000"/>
  </r>
  <r>
    <x v="0"/>
    <x v="0"/>
    <x v="2"/>
    <n v="3"/>
    <n v="6410.8500074793246"/>
  </r>
  <r>
    <x v="2"/>
    <x v="3"/>
    <x v="0"/>
    <n v="10"/>
    <n v="29000"/>
  </r>
  <r>
    <x v="0"/>
    <x v="3"/>
    <x v="1"/>
    <n v="13"/>
    <n v="13000"/>
  </r>
  <r>
    <x v="2"/>
    <x v="0"/>
    <x v="1"/>
    <n v="3"/>
    <n v="63000"/>
  </r>
  <r>
    <x v="2"/>
    <x v="0"/>
    <x v="0"/>
    <n v="6"/>
    <n v="95000"/>
  </r>
  <r>
    <x v="14"/>
    <x v="0"/>
    <x v="0"/>
    <n v="6"/>
    <n v="100000"/>
  </r>
  <r>
    <x v="0"/>
    <x v="7"/>
    <x v="0"/>
    <n v="9"/>
    <n v="3800"/>
  </r>
  <r>
    <x v="24"/>
    <x v="8"/>
    <x v="0"/>
    <n v="5"/>
    <n v="11400"/>
  </r>
  <r>
    <x v="17"/>
    <x v="0"/>
    <x v="0"/>
    <n v="10"/>
    <n v="55068.245289698301"/>
  </r>
  <r>
    <x v="2"/>
    <x v="3"/>
    <x v="2"/>
    <n v="10"/>
    <n v="53000"/>
  </r>
  <r>
    <x v="2"/>
    <x v="2"/>
    <x v="0"/>
    <n v="3"/>
    <n v="130000"/>
  </r>
  <r>
    <x v="0"/>
    <x v="0"/>
    <x v="1"/>
    <n v="2"/>
    <n v="6588.9291743537506"/>
  </r>
  <r>
    <x v="17"/>
    <x v="8"/>
    <x v="2"/>
    <n v="5"/>
    <n v="157337.8436848523"/>
  </r>
  <r>
    <x v="2"/>
    <x v="0"/>
    <x v="1"/>
    <n v="9"/>
    <n v="44200"/>
  </r>
  <r>
    <x v="2"/>
    <x v="3"/>
    <x v="2"/>
    <n v="6"/>
    <n v="56000"/>
  </r>
  <r>
    <x v="2"/>
    <x v="2"/>
    <x v="2"/>
    <n v="15"/>
    <n v="72500"/>
  </r>
  <r>
    <x v="17"/>
    <x v="0"/>
    <x v="0"/>
    <n v="20"/>
    <n v="73752.11422727452"/>
  </r>
  <r>
    <x v="14"/>
    <x v="0"/>
    <x v="4"/>
    <n v="16"/>
    <n v="170000"/>
  </r>
  <r>
    <x v="2"/>
    <x v="3"/>
    <x v="2"/>
    <n v="0"/>
    <n v="68000"/>
  </r>
  <r>
    <x v="2"/>
    <x v="0"/>
    <x v="1"/>
    <n v="11"/>
    <n v="75000"/>
  </r>
  <r>
    <x v="2"/>
    <x v="4"/>
    <x v="1"/>
    <n v="8"/>
    <n v="62500"/>
  </r>
  <r>
    <x v="0"/>
    <x v="3"/>
    <x v="0"/>
    <n v="7"/>
    <n v="25000"/>
  </r>
  <r>
    <x v="36"/>
    <x v="8"/>
    <x v="3"/>
    <n v="4"/>
    <n v="68954.520184280962"/>
  </r>
  <r>
    <x v="2"/>
    <x v="0"/>
    <x v="0"/>
    <n v="8"/>
    <n v="85000"/>
  </r>
  <r>
    <x v="14"/>
    <x v="3"/>
    <x v="0"/>
    <n v="8"/>
    <n v="67775.665698893223"/>
  </r>
  <r>
    <x v="2"/>
    <x v="3"/>
    <x v="0"/>
    <n v="25"/>
    <n v="89000"/>
  </r>
  <r>
    <x v="20"/>
    <x v="0"/>
    <x v="1"/>
    <n v="3"/>
    <n v="35000"/>
  </r>
  <r>
    <x v="2"/>
    <x v="3"/>
    <x v="1"/>
    <n v="4"/>
    <n v="47500"/>
  </r>
  <r>
    <x v="2"/>
    <x v="3"/>
    <x v="2"/>
    <n v="20"/>
    <n v="130000"/>
  </r>
  <r>
    <x v="0"/>
    <x v="4"/>
    <x v="2"/>
    <n v="3"/>
    <n v="18000"/>
  </r>
  <r>
    <x v="0"/>
    <x v="3"/>
    <x v="3"/>
    <n v="10"/>
    <n v="8547.8000099724322"/>
  </r>
  <r>
    <x v="2"/>
    <x v="3"/>
    <x v="2"/>
    <n v="15"/>
    <n v="41932"/>
  </r>
  <r>
    <x v="24"/>
    <x v="8"/>
    <x v="1"/>
    <n v="8"/>
    <n v="220700"/>
  </r>
  <r>
    <x v="2"/>
    <x v="4"/>
    <x v="2"/>
    <n v="5"/>
    <n v="194000"/>
  </r>
  <r>
    <x v="0"/>
    <x v="0"/>
    <x v="0"/>
    <n v="8"/>
    <n v="160271.25018698312"/>
  </r>
  <r>
    <x v="0"/>
    <x v="3"/>
    <x v="2"/>
    <n v="1"/>
    <n v="8903.9583437212841"/>
  </r>
  <r>
    <x v="17"/>
    <x v="0"/>
    <x v="0"/>
    <n v="8"/>
    <n v="78668.921842426149"/>
  </r>
  <r>
    <x v="7"/>
    <x v="3"/>
    <x v="2"/>
    <n v="6"/>
    <n v="22867.189901848938"/>
  </r>
  <r>
    <x v="14"/>
    <x v="4"/>
    <x v="2"/>
    <n v="12"/>
    <n v="94570.696324037053"/>
  </r>
  <r>
    <x v="2"/>
    <x v="0"/>
    <x v="1"/>
    <n v="30"/>
    <n v="95000"/>
  </r>
  <r>
    <x v="0"/>
    <x v="2"/>
    <x v="0"/>
    <n v="10"/>
    <n v="9616.275011218986"/>
  </r>
  <r>
    <x v="2"/>
    <x v="0"/>
    <x v="3"/>
    <n v="3"/>
    <n v="48000"/>
  </r>
  <r>
    <x v="2"/>
    <x v="0"/>
    <x v="0"/>
    <n v="4"/>
    <n v="46000"/>
  </r>
  <r>
    <x v="6"/>
    <x v="7"/>
    <x v="2"/>
    <n v="2"/>
    <n v="15000"/>
  </r>
  <r>
    <x v="0"/>
    <x v="3"/>
    <x v="3"/>
    <n v="11"/>
    <n v="11040.908346214392"/>
  </r>
  <r>
    <x v="14"/>
    <x v="3"/>
    <x v="2"/>
    <n v="4"/>
    <n v="44132.991617883956"/>
  </r>
  <r>
    <x v="2"/>
    <x v="3"/>
    <x v="2"/>
    <n v="2"/>
    <n v="47000"/>
  </r>
  <r>
    <x v="2"/>
    <x v="0"/>
    <x v="2"/>
    <n v="3"/>
    <n v="44000"/>
  </r>
  <r>
    <x v="2"/>
    <x v="5"/>
    <x v="0"/>
    <n v="4"/>
    <n v="55000"/>
  </r>
  <r>
    <x v="11"/>
    <x v="7"/>
    <x v="0"/>
    <n v="4"/>
    <n v="12000"/>
  </r>
  <r>
    <x v="2"/>
    <x v="3"/>
    <x v="2"/>
    <n v="15"/>
    <n v="50000"/>
  </r>
  <r>
    <x v="0"/>
    <x v="0"/>
    <x v="3"/>
    <n v="4"/>
    <n v="13355.937515581925"/>
  </r>
  <r>
    <x v="13"/>
    <x v="6"/>
    <x v="0"/>
    <n v="10"/>
    <n v="99147"/>
  </r>
  <r>
    <x v="2"/>
    <x v="3"/>
    <x v="1"/>
    <n v="5"/>
    <n v="45880"/>
  </r>
  <r>
    <x v="2"/>
    <x v="3"/>
    <x v="0"/>
    <n v="5"/>
    <n v="70000"/>
  </r>
  <r>
    <x v="2"/>
    <x v="0"/>
    <x v="1"/>
    <n v="5"/>
    <n v="100000"/>
  </r>
  <r>
    <x v="37"/>
    <x v="0"/>
    <x v="2"/>
    <n v="5"/>
    <n v="17598.017290051986"/>
  </r>
  <r>
    <x v="2"/>
    <x v="2"/>
    <x v="2"/>
    <n v="10"/>
    <n v="85000"/>
  </r>
  <r>
    <x v="2"/>
    <x v="3"/>
    <x v="0"/>
    <n v="20"/>
    <n v="47000"/>
  </r>
  <r>
    <x v="2"/>
    <x v="3"/>
    <x v="2"/>
    <n v="25"/>
    <n v="40000"/>
  </r>
  <r>
    <x v="0"/>
    <x v="4"/>
    <x v="2"/>
    <n v="20"/>
    <n v="30000"/>
  </r>
  <r>
    <x v="17"/>
    <x v="1"/>
    <x v="0"/>
    <n v="13"/>
    <n v="70802.029658183528"/>
  </r>
  <r>
    <x v="2"/>
    <x v="0"/>
    <x v="0"/>
    <n v="2"/>
    <n v="34000"/>
  </r>
  <r>
    <x v="2"/>
    <x v="0"/>
    <x v="0"/>
    <n v="5"/>
    <n v="52000"/>
  </r>
  <r>
    <x v="0"/>
    <x v="2"/>
    <x v="3"/>
    <n v="6"/>
    <n v="5342.3750062327708"/>
  </r>
  <r>
    <x v="0"/>
    <x v="0"/>
    <x v="0"/>
    <n v="3"/>
    <n v="7123.1666749770275"/>
  </r>
  <r>
    <x v="21"/>
    <x v="3"/>
    <x v="2"/>
    <n v="1"/>
    <n v="63586"/>
  </r>
  <r>
    <x v="14"/>
    <x v="5"/>
    <x v="0"/>
    <n v="1"/>
    <n v="55166.239522354947"/>
  </r>
  <r>
    <x v="2"/>
    <x v="0"/>
    <x v="0"/>
    <n v="20"/>
    <n v="60000"/>
  </r>
  <r>
    <x v="38"/>
    <x v="3"/>
    <x v="1"/>
    <n v="2"/>
    <n v="19200"/>
  </r>
  <r>
    <x v="39"/>
    <x v="0"/>
    <x v="1"/>
    <n v="2"/>
    <n v="28109.627547434993"/>
  </r>
  <r>
    <x v="2"/>
    <x v="0"/>
    <x v="0"/>
    <n v="15"/>
    <n v="56000"/>
  </r>
  <r>
    <x v="2"/>
    <x v="5"/>
    <x v="0"/>
    <n v="5"/>
    <n v="52000"/>
  </r>
  <r>
    <x v="2"/>
    <x v="0"/>
    <x v="1"/>
    <n v="15"/>
    <n v="51613"/>
  </r>
  <r>
    <x v="13"/>
    <x v="0"/>
    <x v="0"/>
    <n v="4"/>
    <n v="35000"/>
  </r>
  <r>
    <x v="2"/>
    <x v="3"/>
    <x v="1"/>
    <n v="3"/>
    <n v="56000"/>
  </r>
  <r>
    <x v="2"/>
    <x v="8"/>
    <x v="2"/>
    <n v="10"/>
    <n v="115000"/>
  </r>
  <r>
    <x v="14"/>
    <x v="3"/>
    <x v="3"/>
    <n v="8"/>
    <n v="104027.76595644075"/>
  </r>
  <r>
    <x v="0"/>
    <x v="8"/>
    <x v="3"/>
    <n v="7"/>
    <n v="3561.5833374885137"/>
  </r>
  <r>
    <x v="2"/>
    <x v="4"/>
    <x v="0"/>
    <n v="8"/>
    <n v="72000"/>
  </r>
  <r>
    <x v="2"/>
    <x v="0"/>
    <x v="1"/>
    <n v="2"/>
    <n v="90000"/>
  </r>
  <r>
    <x v="38"/>
    <x v="5"/>
    <x v="2"/>
    <n v="35"/>
    <n v="8500"/>
  </r>
  <r>
    <x v="40"/>
    <x v="0"/>
    <x v="2"/>
    <n v="3"/>
    <n v="12000"/>
  </r>
  <r>
    <x v="2"/>
    <x v="8"/>
    <x v="1"/>
    <n v="2"/>
    <n v="250000"/>
  </r>
  <r>
    <x v="41"/>
    <x v="0"/>
    <x v="1"/>
    <n v="4"/>
    <n v="89944.280280605832"/>
  </r>
  <r>
    <x v="0"/>
    <x v="3"/>
    <x v="1"/>
    <n v="10"/>
    <n v="4273.9000049862161"/>
  </r>
  <r>
    <x v="2"/>
    <x v="3"/>
    <x v="2"/>
    <n v="6"/>
    <n v="30000"/>
  </r>
  <r>
    <x v="38"/>
    <x v="7"/>
    <x v="3"/>
    <n v="6"/>
    <n v="30000"/>
  </r>
  <r>
    <x v="2"/>
    <x v="2"/>
    <x v="3"/>
    <n v="20"/>
    <n v="24000"/>
  </r>
  <r>
    <x v="2"/>
    <x v="3"/>
    <x v="0"/>
    <n v="5"/>
    <n v="60000"/>
  </r>
  <r>
    <x v="2"/>
    <x v="0"/>
    <x v="2"/>
    <n v="4"/>
    <n v="76600"/>
  </r>
  <r>
    <x v="14"/>
    <x v="1"/>
    <x v="2"/>
    <n v="3"/>
    <n v="102451.58768437347"/>
  </r>
  <r>
    <x v="42"/>
    <x v="2"/>
    <x v="1"/>
    <n v="0"/>
    <n v="6629"/>
  </r>
  <r>
    <x v="2"/>
    <x v="0"/>
    <x v="3"/>
    <n v="6"/>
    <n v="90000"/>
  </r>
  <r>
    <x v="28"/>
    <x v="0"/>
    <x v="3"/>
    <n v="7"/>
    <n v="8500"/>
  </r>
  <r>
    <x v="2"/>
    <x v="0"/>
    <x v="0"/>
    <n v="2"/>
    <n v="75000"/>
  </r>
  <r>
    <x v="2"/>
    <x v="0"/>
    <x v="2"/>
    <n v="25"/>
    <n v="72000"/>
  </r>
  <r>
    <x v="2"/>
    <x v="0"/>
    <x v="0"/>
    <n v="6"/>
    <n v="65000"/>
  </r>
  <r>
    <x v="2"/>
    <x v="4"/>
    <x v="3"/>
    <n v="8"/>
    <n v="120000"/>
  </r>
  <r>
    <x v="0"/>
    <x v="5"/>
    <x v="1"/>
    <n v="10"/>
    <n v="71231.666749770273"/>
  </r>
  <r>
    <x v="0"/>
    <x v="3"/>
    <x v="0"/>
    <n v="3"/>
    <n v="5342.3750062327708"/>
  </r>
  <r>
    <x v="0"/>
    <x v="3"/>
    <x v="0"/>
    <n v="7"/>
    <n v="19588.708356186824"/>
  </r>
  <r>
    <x v="2"/>
    <x v="0"/>
    <x v="0"/>
    <n v="14"/>
    <n v="80000"/>
  </r>
  <r>
    <x v="0"/>
    <x v="3"/>
    <x v="0"/>
    <n v="8"/>
    <n v="53423.750062327701"/>
  </r>
  <r>
    <x v="17"/>
    <x v="1"/>
    <x v="2"/>
    <n v="1"/>
    <n v="108169.76753333595"/>
  </r>
  <r>
    <x v="2"/>
    <x v="3"/>
    <x v="2"/>
    <n v="8"/>
    <n v="51000"/>
  </r>
  <r>
    <x v="0"/>
    <x v="7"/>
    <x v="0"/>
    <n v="2"/>
    <n v="5000"/>
  </r>
  <r>
    <x v="2"/>
    <x v="2"/>
    <x v="0"/>
    <n v="2"/>
    <n v="74000"/>
  </r>
  <r>
    <x v="14"/>
    <x v="8"/>
    <x v="0"/>
    <n v="3"/>
    <n v="94570.696324037053"/>
  </r>
  <r>
    <x v="2"/>
    <x v="0"/>
    <x v="0"/>
    <n v="6"/>
    <n v="50000"/>
  </r>
  <r>
    <x v="0"/>
    <x v="0"/>
    <x v="0"/>
    <n v="4"/>
    <n v="8903.9583437212841"/>
  </r>
  <r>
    <x v="43"/>
    <x v="3"/>
    <x v="0"/>
    <n v="3"/>
    <n v="78000"/>
  </r>
  <r>
    <x v="0"/>
    <x v="3"/>
    <x v="3"/>
    <n v="3"/>
    <n v="16027.125018698311"/>
  </r>
  <r>
    <x v="38"/>
    <x v="0"/>
    <x v="1"/>
    <n v="6"/>
    <n v="7500"/>
  </r>
  <r>
    <x v="2"/>
    <x v="0"/>
    <x v="1"/>
    <n v="6"/>
    <n v="60000"/>
  </r>
  <r>
    <x v="0"/>
    <x v="4"/>
    <x v="1"/>
    <n v="15"/>
    <n v="14246.333349954055"/>
  </r>
  <r>
    <x v="2"/>
    <x v="3"/>
    <x v="3"/>
    <n v="15"/>
    <n v="80000"/>
  </r>
  <r>
    <x v="14"/>
    <x v="5"/>
    <x v="0"/>
    <n v="5"/>
    <n v="59894.774338556796"/>
  </r>
  <r>
    <x v="17"/>
    <x v="3"/>
    <x v="0"/>
    <n v="9"/>
    <n v="51134.799197576998"/>
  </r>
  <r>
    <x v="2"/>
    <x v="3"/>
    <x v="2"/>
    <n v="4"/>
    <n v="125000"/>
  </r>
  <r>
    <x v="2"/>
    <x v="0"/>
    <x v="2"/>
    <n v="13"/>
    <n v="52000"/>
  </r>
  <r>
    <x v="2"/>
    <x v="0"/>
    <x v="0"/>
    <n v="5"/>
    <n v="45000"/>
  </r>
  <r>
    <x v="14"/>
    <x v="0"/>
    <x v="0"/>
    <n v="3"/>
    <n v="39404.456801682099"/>
  </r>
  <r>
    <x v="2"/>
    <x v="3"/>
    <x v="1"/>
    <n v="4"/>
    <n v="60000"/>
  </r>
  <r>
    <x v="17"/>
    <x v="3"/>
    <x v="3"/>
    <n v="5"/>
    <n v="68835.306612122877"/>
  </r>
  <r>
    <x v="44"/>
    <x v="6"/>
    <x v="0"/>
    <n v="5"/>
    <n v="5250"/>
  </r>
  <r>
    <x v="17"/>
    <x v="3"/>
    <x v="0"/>
    <n v="4"/>
    <n v="85552.452503638444"/>
  </r>
  <r>
    <x v="0"/>
    <x v="0"/>
    <x v="0"/>
    <n v="2"/>
    <n v="2225.989585930321"/>
  </r>
  <r>
    <x v="2"/>
    <x v="4"/>
    <x v="2"/>
    <n v="10"/>
    <n v="150000"/>
  </r>
  <r>
    <x v="2"/>
    <x v="0"/>
    <x v="0"/>
    <n v="3"/>
    <n v="50000"/>
  </r>
  <r>
    <x v="2"/>
    <x v="0"/>
    <x v="0"/>
    <n v="5"/>
    <n v="70000"/>
  </r>
  <r>
    <x v="14"/>
    <x v="3"/>
    <x v="2"/>
    <n v="3"/>
    <n v="44921.080753917595"/>
  </r>
  <r>
    <x v="0"/>
    <x v="6"/>
    <x v="0"/>
    <n v="5"/>
    <n v="20000"/>
  </r>
  <r>
    <x v="45"/>
    <x v="0"/>
    <x v="1"/>
    <n v="10"/>
    <n v="12000"/>
  </r>
  <r>
    <x v="17"/>
    <x v="5"/>
    <x v="0"/>
    <n v="25"/>
    <n v="1229201.9037879086"/>
  </r>
  <r>
    <x v="2"/>
    <x v="0"/>
    <x v="4"/>
    <n v="12"/>
    <n v="30000"/>
  </r>
  <r>
    <x v="46"/>
    <x v="2"/>
    <x v="2"/>
    <n v="5"/>
    <n v="24000"/>
  </r>
  <r>
    <x v="2"/>
    <x v="2"/>
    <x v="3"/>
    <n v="8"/>
    <n v="92000"/>
  </r>
  <r>
    <x v="2"/>
    <x v="0"/>
    <x v="0"/>
    <n v="7"/>
    <n v="52000"/>
  </r>
  <r>
    <x v="2"/>
    <x v="4"/>
    <x v="2"/>
    <n v="8"/>
    <n v="169000"/>
  </r>
  <r>
    <x v="47"/>
    <x v="5"/>
    <x v="2"/>
    <n v="4"/>
    <n v="110000"/>
  </r>
  <r>
    <x v="11"/>
    <x v="3"/>
    <x v="2"/>
    <n v="5"/>
    <n v="131675.52225194403"/>
  </r>
  <r>
    <x v="14"/>
    <x v="8"/>
    <x v="2"/>
    <n v="5"/>
    <n v="92994.518051969761"/>
  </r>
  <r>
    <x v="2"/>
    <x v="0"/>
    <x v="0"/>
    <n v="15"/>
    <n v="50000"/>
  </r>
  <r>
    <x v="2"/>
    <x v="0"/>
    <x v="2"/>
    <n v="6"/>
    <n v="65000"/>
  </r>
  <r>
    <x v="17"/>
    <x v="0"/>
    <x v="1"/>
    <n v="3"/>
    <n v="45234.630059395036"/>
  </r>
  <r>
    <x v="2"/>
    <x v="0"/>
    <x v="2"/>
    <n v="10"/>
    <n v="55000"/>
  </r>
  <r>
    <x v="0"/>
    <x v="8"/>
    <x v="2"/>
    <n v="2"/>
    <n v="20000"/>
  </r>
  <r>
    <x v="0"/>
    <x v="7"/>
    <x v="1"/>
    <n v="8"/>
    <n v="6000"/>
  </r>
  <r>
    <x v="14"/>
    <x v="4"/>
    <x v="0"/>
    <n v="4"/>
    <n v="299473.87169278396"/>
  </r>
  <r>
    <x v="14"/>
    <x v="3"/>
    <x v="0"/>
    <n v="16"/>
    <n v="44391.484854502989"/>
  </r>
  <r>
    <x v="2"/>
    <x v="0"/>
    <x v="2"/>
    <n v="8"/>
    <n v="40000"/>
  </r>
  <r>
    <x v="47"/>
    <x v="3"/>
    <x v="0"/>
    <n v="20"/>
    <n v="108000"/>
  </r>
  <r>
    <x v="0"/>
    <x v="0"/>
    <x v="2"/>
    <n v="10"/>
    <n v="3561.5833374885137"/>
  </r>
  <r>
    <x v="2"/>
    <x v="0"/>
    <x v="1"/>
    <n v="5"/>
    <n v="84000"/>
  </r>
  <r>
    <x v="14"/>
    <x v="3"/>
    <x v="0"/>
    <n v="16"/>
    <n v="52013.882978220376"/>
  </r>
  <r>
    <x v="0"/>
    <x v="3"/>
    <x v="2"/>
    <n v="7"/>
    <n v="12821.700014958649"/>
  </r>
  <r>
    <x v="17"/>
    <x v="0"/>
    <x v="0"/>
    <n v="7"/>
    <n v="67360.264327577388"/>
  </r>
  <r>
    <x v="9"/>
    <x v="3"/>
    <x v="0"/>
    <n v="5"/>
    <n v="23000"/>
  </r>
  <r>
    <x v="14"/>
    <x v="3"/>
    <x v="1"/>
    <n v="3"/>
    <n v="91418.339779902482"/>
  </r>
  <r>
    <x v="2"/>
    <x v="0"/>
    <x v="1"/>
    <n v="8"/>
    <n v="77000"/>
  </r>
  <r>
    <x v="2"/>
    <x v="0"/>
    <x v="0"/>
    <n v="7"/>
    <n v="100000"/>
  </r>
  <r>
    <x v="21"/>
    <x v="1"/>
    <x v="0"/>
    <n v="1"/>
    <n v="55500"/>
  </r>
  <r>
    <x v="48"/>
    <x v="0"/>
    <x v="1"/>
    <n v="26"/>
    <n v="19055.991584874118"/>
  </r>
  <r>
    <x v="0"/>
    <x v="3"/>
    <x v="0"/>
    <n v="9"/>
    <n v="10684.750012465542"/>
  </r>
  <r>
    <x v="0"/>
    <x v="3"/>
    <x v="0"/>
    <n v="0"/>
    <n v="8400"/>
  </r>
  <r>
    <x v="0"/>
    <x v="3"/>
    <x v="2"/>
    <n v="5"/>
    <n v="8903.9583437212841"/>
  </r>
  <r>
    <x v="24"/>
    <x v="0"/>
    <x v="1"/>
    <n v="10"/>
    <n v="12000"/>
  </r>
  <r>
    <x v="2"/>
    <x v="3"/>
    <x v="1"/>
    <n v="12"/>
    <n v="65000"/>
  </r>
  <r>
    <x v="14"/>
    <x v="0"/>
    <x v="0"/>
    <n v="6"/>
    <n v="25849.323661903458"/>
  </r>
  <r>
    <x v="14"/>
    <x v="0"/>
    <x v="3"/>
    <n v="3"/>
    <n v="122941.90522124816"/>
  </r>
  <r>
    <x v="2"/>
    <x v="3"/>
    <x v="2"/>
    <n v="15"/>
    <n v="76000"/>
  </r>
  <r>
    <x v="2"/>
    <x v="8"/>
    <x v="1"/>
    <n v="10"/>
    <n v="150000"/>
  </r>
  <r>
    <x v="2"/>
    <x v="0"/>
    <x v="0"/>
    <n v="9"/>
    <n v="54000"/>
  </r>
  <r>
    <x v="35"/>
    <x v="3"/>
    <x v="0"/>
    <n v="4"/>
    <n v="57000"/>
  </r>
  <r>
    <x v="2"/>
    <x v="5"/>
    <x v="0"/>
    <n v="1"/>
    <n v="61000"/>
  </r>
  <r>
    <x v="2"/>
    <x v="0"/>
    <x v="1"/>
    <n v="8"/>
    <n v="70000"/>
  </r>
  <r>
    <x v="0"/>
    <x v="3"/>
    <x v="0"/>
    <n v="10"/>
    <n v="15000"/>
  </r>
  <r>
    <x v="17"/>
    <x v="3"/>
    <x v="0"/>
    <n v="1"/>
    <n v="86093.301341305123"/>
  </r>
  <r>
    <x v="2"/>
    <x v="3"/>
    <x v="2"/>
    <n v="22"/>
    <n v="72600"/>
  </r>
  <r>
    <x v="2"/>
    <x v="4"/>
    <x v="2"/>
    <n v="30"/>
    <n v="100000"/>
  </r>
  <r>
    <x v="2"/>
    <x v="0"/>
    <x v="0"/>
    <n v="3"/>
    <n v="104000"/>
  </r>
  <r>
    <x v="0"/>
    <x v="3"/>
    <x v="0"/>
    <n v="3"/>
    <n v="10684.750012465542"/>
  </r>
  <r>
    <x v="2"/>
    <x v="4"/>
    <x v="2"/>
    <n v="10"/>
    <n v="200000"/>
  </r>
  <r>
    <x v="18"/>
    <x v="5"/>
    <x v="1"/>
    <n v="25"/>
    <n v="62564.631571458704"/>
  </r>
  <r>
    <x v="14"/>
    <x v="3"/>
    <x v="2"/>
    <n v="5"/>
    <n v="57530.506930455871"/>
  </r>
  <r>
    <x v="2"/>
    <x v="3"/>
    <x v="2"/>
    <n v="7"/>
    <n v="82300"/>
  </r>
  <r>
    <x v="2"/>
    <x v="8"/>
    <x v="0"/>
    <n v="23"/>
    <n v="95000"/>
  </r>
  <r>
    <x v="14"/>
    <x v="6"/>
    <x v="1"/>
    <n v="3"/>
    <n v="220664.95808941979"/>
  </r>
  <r>
    <x v="13"/>
    <x v="0"/>
    <x v="2"/>
    <n v="4"/>
    <n v="72000"/>
  </r>
  <r>
    <x v="16"/>
    <x v="0"/>
    <x v="2"/>
    <n v="10"/>
    <n v="61194.579384158147"/>
  </r>
  <r>
    <x v="49"/>
    <x v="3"/>
    <x v="2"/>
    <n v="20"/>
    <n v="120000"/>
  </r>
  <r>
    <x v="50"/>
    <x v="4"/>
    <x v="2"/>
    <n v="11"/>
    <n v="95000"/>
  </r>
  <r>
    <x v="2"/>
    <x v="0"/>
    <x v="2"/>
    <n v="10"/>
    <n v="50000"/>
  </r>
  <r>
    <x v="14"/>
    <x v="3"/>
    <x v="0"/>
    <n v="8"/>
    <n v="115061.01386091174"/>
  </r>
  <r>
    <x v="51"/>
    <x v="0"/>
    <x v="0"/>
    <n v="14"/>
    <n v="50000"/>
  </r>
  <r>
    <x v="2"/>
    <x v="0"/>
    <x v="2"/>
    <n v="3"/>
    <n v="46000"/>
  </r>
  <r>
    <x v="3"/>
    <x v="8"/>
    <x v="0"/>
    <n v="4"/>
    <n v="6368.453230079479"/>
  </r>
  <r>
    <x v="16"/>
    <x v="0"/>
    <x v="0"/>
    <n v="20"/>
    <n v="86692.320794224041"/>
  </r>
  <r>
    <x v="0"/>
    <x v="3"/>
    <x v="1"/>
    <n v="15"/>
    <n v="8013.5625093491553"/>
  </r>
  <r>
    <x v="2"/>
    <x v="5"/>
    <x v="1"/>
    <n v="10"/>
    <n v="43000"/>
  </r>
  <r>
    <x v="24"/>
    <x v="2"/>
    <x v="0"/>
    <n v="5"/>
    <n v="18000"/>
  </r>
  <r>
    <x v="2"/>
    <x v="0"/>
    <x v="2"/>
    <n v="5"/>
    <n v="55000"/>
  </r>
  <r>
    <x v="0"/>
    <x v="0"/>
    <x v="1"/>
    <n v="20"/>
    <n v="8903.9583437212841"/>
  </r>
  <r>
    <x v="2"/>
    <x v="7"/>
    <x v="1"/>
    <n v="7"/>
    <n v="45000"/>
  </r>
  <r>
    <x v="2"/>
    <x v="3"/>
    <x v="0"/>
    <n v="20"/>
    <n v="50000"/>
  </r>
  <r>
    <x v="2"/>
    <x v="0"/>
    <x v="1"/>
    <n v="5"/>
    <n v="80000"/>
  </r>
  <r>
    <x v="2"/>
    <x v="0"/>
    <x v="0"/>
    <n v="20"/>
    <n v="67000"/>
  </r>
  <r>
    <x v="52"/>
    <x v="0"/>
    <x v="1"/>
    <n v="7"/>
    <n v="111000"/>
  </r>
  <r>
    <x v="2"/>
    <x v="4"/>
    <x v="0"/>
    <n v="20"/>
    <n v="120000"/>
  </r>
  <r>
    <x v="14"/>
    <x v="8"/>
    <x v="0"/>
    <n v="1"/>
    <n v="31523.565441345683"/>
  </r>
  <r>
    <x v="16"/>
    <x v="0"/>
    <x v="2"/>
    <n v="10"/>
    <n v="78533.043543002947"/>
  </r>
  <r>
    <x v="2"/>
    <x v="6"/>
    <x v="3"/>
    <n v="6"/>
    <n v="60000"/>
  </r>
  <r>
    <x v="2"/>
    <x v="0"/>
    <x v="2"/>
    <n v="2"/>
    <n v="35000"/>
  </r>
  <r>
    <x v="23"/>
    <x v="3"/>
    <x v="2"/>
    <n v="11"/>
    <n v="63519.971949580387"/>
  </r>
  <r>
    <x v="2"/>
    <x v="6"/>
    <x v="1"/>
    <n v="5"/>
    <n v="54000"/>
  </r>
  <r>
    <x v="24"/>
    <x v="1"/>
    <x v="0"/>
    <n v="20"/>
    <n v="15600"/>
  </r>
  <r>
    <x v="2"/>
    <x v="0"/>
    <x v="3"/>
    <n v="7"/>
    <n v="35000"/>
  </r>
  <r>
    <x v="2"/>
    <x v="4"/>
    <x v="3"/>
    <n v="20"/>
    <n v="188000"/>
  </r>
  <r>
    <x v="2"/>
    <x v="0"/>
    <x v="1"/>
    <n v="1"/>
    <n v="27500"/>
  </r>
  <r>
    <x v="2"/>
    <x v="1"/>
    <x v="2"/>
    <n v="10"/>
    <n v="140000"/>
  </r>
  <r>
    <x v="18"/>
    <x v="0"/>
    <x v="1"/>
    <n v="6"/>
    <n v="69871.969144538423"/>
  </r>
  <r>
    <x v="2"/>
    <x v="0"/>
    <x v="0"/>
    <n v="2"/>
    <n v="45000"/>
  </r>
  <r>
    <x v="16"/>
    <x v="0"/>
    <x v="2"/>
    <n v="11"/>
    <n v="95000"/>
  </r>
  <r>
    <x v="16"/>
    <x v="3"/>
    <x v="0"/>
    <n v="20"/>
    <n v="158085.99674240855"/>
  </r>
  <r>
    <x v="49"/>
    <x v="0"/>
    <x v="0"/>
    <n v="23"/>
    <n v="63807.047488395103"/>
  </r>
  <r>
    <x v="2"/>
    <x v="0"/>
    <x v="1"/>
    <n v="11"/>
    <n v="38000"/>
  </r>
  <r>
    <x v="2"/>
    <x v="3"/>
    <x v="0"/>
    <n v="6"/>
    <n v="90000"/>
  </r>
  <r>
    <x v="14"/>
    <x v="3"/>
    <x v="0"/>
    <n v="27"/>
    <n v="45393.934235537781"/>
  </r>
  <r>
    <x v="14"/>
    <x v="0"/>
    <x v="1"/>
    <n v="10"/>
    <n v="33099.743713412965"/>
  </r>
  <r>
    <x v="0"/>
    <x v="0"/>
    <x v="1"/>
    <n v="6"/>
    <n v="4285"/>
  </r>
  <r>
    <x v="53"/>
    <x v="3"/>
    <x v="3"/>
    <n v="20"/>
    <n v="6000"/>
  </r>
  <r>
    <x v="16"/>
    <x v="0"/>
    <x v="0"/>
    <n v="8"/>
    <n v="22438.012440857987"/>
  </r>
  <r>
    <x v="2"/>
    <x v="3"/>
    <x v="2"/>
    <n v="15"/>
    <n v="90000"/>
  </r>
  <r>
    <x v="2"/>
    <x v="4"/>
    <x v="0"/>
    <n v="22"/>
    <n v="150000"/>
  </r>
  <r>
    <x v="16"/>
    <x v="5"/>
    <x v="2"/>
    <n v="27"/>
    <n v="132588.25533234264"/>
  </r>
  <r>
    <x v="2"/>
    <x v="0"/>
    <x v="0"/>
    <n v="3"/>
    <n v="45000"/>
  </r>
  <r>
    <x v="2"/>
    <x v="6"/>
    <x v="2"/>
    <n v="10"/>
    <n v="50000"/>
  </r>
  <r>
    <x v="2"/>
    <x v="4"/>
    <x v="2"/>
    <n v="30"/>
    <n v="300000"/>
  </r>
  <r>
    <x v="16"/>
    <x v="3"/>
    <x v="3"/>
    <n v="10"/>
    <n v="104030.78495306884"/>
  </r>
  <r>
    <x v="2"/>
    <x v="3"/>
    <x v="0"/>
    <n v="15"/>
    <n v="115000"/>
  </r>
  <r>
    <x v="2"/>
    <x v="0"/>
    <x v="0"/>
    <n v="3"/>
    <n v="70000"/>
  </r>
  <r>
    <x v="16"/>
    <x v="6"/>
    <x v="0"/>
    <n v="16"/>
    <n v="108110.42357867939"/>
  </r>
  <r>
    <x v="2"/>
    <x v="0"/>
    <x v="2"/>
    <n v="25"/>
    <n v="75000"/>
  </r>
  <r>
    <x v="2"/>
    <x v="0"/>
    <x v="0"/>
    <n v="8"/>
    <n v="40414"/>
  </r>
  <r>
    <x v="2"/>
    <x v="0"/>
    <x v="0"/>
    <n v="3"/>
    <n v="65000"/>
  </r>
  <r>
    <x v="2"/>
    <x v="0"/>
    <x v="1"/>
    <n v="7"/>
    <n v="120000"/>
  </r>
  <r>
    <x v="54"/>
    <x v="5"/>
    <x v="0"/>
    <n v="10"/>
    <n v="15092.18020692008"/>
  </r>
  <r>
    <x v="13"/>
    <x v="8"/>
    <x v="1"/>
    <n v="10"/>
    <n v="36000"/>
  </r>
  <r>
    <x v="5"/>
    <x v="0"/>
    <x v="2"/>
    <n v="4"/>
    <n v="63519.971949580387"/>
  </r>
  <r>
    <x v="2"/>
    <x v="8"/>
    <x v="2"/>
    <n v="7"/>
    <n v="108000"/>
  </r>
  <r>
    <x v="2"/>
    <x v="0"/>
    <x v="0"/>
    <n v="5"/>
    <n v="75000"/>
  </r>
  <r>
    <x v="0"/>
    <x v="3"/>
    <x v="3"/>
    <n v="3"/>
    <n v="7123.1666749770275"/>
  </r>
  <r>
    <x v="0"/>
    <x v="3"/>
    <x v="3"/>
    <n v="25"/>
    <n v="50000"/>
  </r>
  <r>
    <x v="2"/>
    <x v="0"/>
    <x v="0"/>
    <n v="15"/>
    <n v="45000"/>
  </r>
  <r>
    <x v="2"/>
    <x v="5"/>
    <x v="0"/>
    <n v="7"/>
    <n v="45000"/>
  </r>
  <r>
    <x v="2"/>
    <x v="3"/>
    <x v="2"/>
    <n v="20"/>
    <n v="90000"/>
  </r>
  <r>
    <x v="0"/>
    <x v="0"/>
    <x v="2"/>
    <n v="5"/>
    <n v="4273.9000049862161"/>
  </r>
  <r>
    <x v="0"/>
    <x v="3"/>
    <x v="3"/>
    <n v="10"/>
    <n v="50000"/>
  </r>
  <r>
    <x v="2"/>
    <x v="0"/>
    <x v="2"/>
    <n v="17"/>
    <n v="65000"/>
  </r>
  <r>
    <x v="2"/>
    <x v="0"/>
    <x v="2"/>
    <n v="18"/>
    <n v="70000"/>
  </r>
  <r>
    <x v="2"/>
    <x v="0"/>
    <x v="0"/>
    <n v="5"/>
    <n v="160000"/>
  </r>
  <r>
    <x v="16"/>
    <x v="3"/>
    <x v="2"/>
    <n v="20"/>
    <n v="101990.96564026357"/>
  </r>
  <r>
    <x v="0"/>
    <x v="3"/>
    <x v="0"/>
    <n v="10"/>
    <n v="6767.0083412281756"/>
  </r>
  <r>
    <x v="2"/>
    <x v="0"/>
    <x v="2"/>
    <n v="8"/>
    <n v="30000"/>
  </r>
  <r>
    <x v="0"/>
    <x v="0"/>
    <x v="0"/>
    <n v="3"/>
    <n v="7479.3250087258784"/>
  </r>
  <r>
    <x v="2"/>
    <x v="3"/>
    <x v="0"/>
    <n v="5"/>
    <n v="61000"/>
  </r>
  <r>
    <x v="55"/>
    <x v="1"/>
    <x v="0"/>
    <n v="20"/>
    <n v="13800"/>
  </r>
  <r>
    <x v="0"/>
    <x v="0"/>
    <x v="0"/>
    <n v="6"/>
    <n v="15136.729184326183"/>
  </r>
  <r>
    <x v="0"/>
    <x v="3"/>
    <x v="2"/>
    <n v="10"/>
    <n v="32054.250037396621"/>
  </r>
  <r>
    <x v="2"/>
    <x v="1"/>
    <x v="0"/>
    <n v="15"/>
    <n v="80000"/>
  </r>
  <r>
    <x v="0"/>
    <x v="3"/>
    <x v="1"/>
    <n v="23"/>
    <n v="21000"/>
  </r>
  <r>
    <x v="17"/>
    <x v="0"/>
    <x v="0"/>
    <n v="32"/>
    <n v="245840.3807575817"/>
  </r>
  <r>
    <x v="0"/>
    <x v="7"/>
    <x v="1"/>
    <n v="3"/>
    <n v="2849.2666699908109"/>
  </r>
  <r>
    <x v="0"/>
    <x v="3"/>
    <x v="1"/>
    <n v="26"/>
    <n v="8400"/>
  </r>
  <r>
    <x v="16"/>
    <x v="8"/>
    <x v="3"/>
    <n v="20"/>
    <n v="86692.320794224041"/>
  </r>
  <r>
    <x v="2"/>
    <x v="3"/>
    <x v="0"/>
    <n v="20"/>
    <n v="50000"/>
  </r>
  <r>
    <x v="0"/>
    <x v="7"/>
    <x v="1"/>
    <n v="6"/>
    <n v="4000"/>
  </r>
  <r>
    <x v="16"/>
    <x v="0"/>
    <x v="1"/>
    <n v="1"/>
    <n v="101990.96564026357"/>
  </r>
  <r>
    <x v="2"/>
    <x v="3"/>
    <x v="3"/>
    <n v="10"/>
    <n v="95000"/>
  </r>
  <r>
    <x v="56"/>
    <x v="3"/>
    <x v="2"/>
    <n v="5"/>
    <n v="10000"/>
  </r>
  <r>
    <x v="0"/>
    <x v="7"/>
    <x v="1"/>
    <n v="4"/>
    <n v="4200"/>
  </r>
  <r>
    <x v="0"/>
    <x v="3"/>
    <x v="0"/>
    <n v="12"/>
    <n v="12821.700014958649"/>
  </r>
  <r>
    <x v="2"/>
    <x v="0"/>
    <x v="1"/>
    <n v="3"/>
    <n v="39000"/>
  </r>
  <r>
    <x v="2"/>
    <x v="0"/>
    <x v="0"/>
    <n v="12"/>
    <n v="60000"/>
  </r>
  <r>
    <x v="16"/>
    <x v="0"/>
    <x v="1"/>
    <n v="10"/>
    <n v="173384.64158844808"/>
  </r>
  <r>
    <x v="2"/>
    <x v="0"/>
    <x v="2"/>
    <n v="20"/>
    <n v="125000"/>
  </r>
  <r>
    <x v="16"/>
    <x v="5"/>
    <x v="1"/>
    <n v="4"/>
    <n v="79552.953199405587"/>
  </r>
  <r>
    <x v="0"/>
    <x v="5"/>
    <x v="0"/>
    <n v="3"/>
    <n v="3561.5833374885137"/>
  </r>
  <r>
    <x v="2"/>
    <x v="3"/>
    <x v="0"/>
    <n v="8"/>
    <n v="80000"/>
  </r>
  <r>
    <x v="0"/>
    <x v="0"/>
    <x v="2"/>
    <n v="3"/>
    <n v="10684.750012465542"/>
  </r>
  <r>
    <x v="0"/>
    <x v="2"/>
    <x v="1"/>
    <n v="2"/>
    <n v="5342.3750062327708"/>
  </r>
  <r>
    <x v="0"/>
    <x v="3"/>
    <x v="0"/>
    <n v="1"/>
    <n v="71231.666749770273"/>
  </r>
  <r>
    <x v="0"/>
    <x v="4"/>
    <x v="3"/>
    <n v="6"/>
    <n v="80135.625093491559"/>
  </r>
  <r>
    <x v="17"/>
    <x v="3"/>
    <x v="0"/>
    <n v="5"/>
    <n v="54084.883766667976"/>
  </r>
  <r>
    <x v="2"/>
    <x v="0"/>
    <x v="0"/>
    <n v="30"/>
    <n v="53000"/>
  </r>
  <r>
    <x v="0"/>
    <x v="7"/>
    <x v="0"/>
    <n v="1"/>
    <n v="5342.3750062327708"/>
  </r>
  <r>
    <x v="0"/>
    <x v="3"/>
    <x v="3"/>
    <n v="5"/>
    <n v="7123.1666749770275"/>
  </r>
  <r>
    <x v="0"/>
    <x v="3"/>
    <x v="0"/>
    <n v="11"/>
    <n v="10684.750012465542"/>
  </r>
  <r>
    <x v="0"/>
    <x v="7"/>
    <x v="1"/>
    <n v="4"/>
    <n v="4000"/>
  </r>
  <r>
    <x v="32"/>
    <x v="3"/>
    <x v="1"/>
    <n v="1"/>
    <n v="8000"/>
  </r>
  <r>
    <x v="0"/>
    <x v="3"/>
    <x v="2"/>
    <n v="5"/>
    <n v="2671.1875031163854"/>
  </r>
  <r>
    <x v="0"/>
    <x v="2"/>
    <x v="2"/>
    <n v="3"/>
    <n v="14246.333349954055"/>
  </r>
  <r>
    <x v="0"/>
    <x v="7"/>
    <x v="3"/>
    <n v="3"/>
    <n v="8547.8000099724322"/>
  </r>
  <r>
    <x v="0"/>
    <x v="3"/>
    <x v="2"/>
    <n v="5"/>
    <n v="7693.0200089751897"/>
  </r>
  <r>
    <x v="0"/>
    <x v="3"/>
    <x v="1"/>
    <n v="8"/>
    <n v="4000"/>
  </r>
  <r>
    <x v="0"/>
    <x v="3"/>
    <x v="1"/>
    <n v="3"/>
    <n v="5400"/>
  </r>
  <r>
    <x v="0"/>
    <x v="3"/>
    <x v="2"/>
    <n v="10"/>
    <n v="186983.12521814698"/>
  </r>
  <r>
    <x v="0"/>
    <x v="0"/>
    <x v="0"/>
    <n v="9"/>
    <n v="21500"/>
  </r>
  <r>
    <x v="0"/>
    <x v="7"/>
    <x v="1"/>
    <n v="2"/>
    <n v="15000"/>
  </r>
  <r>
    <x v="3"/>
    <x v="5"/>
    <x v="2"/>
    <n v="2"/>
    <n v="2122.8177433598262"/>
  </r>
  <r>
    <x v="0"/>
    <x v="3"/>
    <x v="0"/>
    <n v="3"/>
    <n v="16917.52085307044"/>
  </r>
  <r>
    <x v="0"/>
    <x v="3"/>
    <x v="1"/>
    <n v="11"/>
    <n v="2938.3062534280239"/>
  </r>
  <r>
    <x v="3"/>
    <x v="0"/>
    <x v="0"/>
    <n v="12"/>
    <n v="16800"/>
  </r>
  <r>
    <x v="0"/>
    <x v="2"/>
    <x v="0"/>
    <n v="10"/>
    <n v="37000"/>
  </r>
  <r>
    <x v="0"/>
    <x v="0"/>
    <x v="0"/>
    <n v="4"/>
    <n v="5342.3750062327708"/>
  </r>
  <r>
    <x v="0"/>
    <x v="7"/>
    <x v="1"/>
    <n v="3"/>
    <n v="3561.5833374885137"/>
  </r>
  <r>
    <x v="0"/>
    <x v="3"/>
    <x v="2"/>
    <n v="8"/>
    <n v="8547.8000099724322"/>
  </r>
  <r>
    <x v="0"/>
    <x v="3"/>
    <x v="1"/>
    <n v="8"/>
    <n v="5800"/>
  </r>
  <r>
    <x v="0"/>
    <x v="7"/>
    <x v="1"/>
    <n v="3"/>
    <n v="4095.8208381117906"/>
  </r>
  <r>
    <x v="3"/>
    <x v="3"/>
    <x v="3"/>
    <n v="3"/>
    <n v="4914.9850057341491"/>
  </r>
  <r>
    <x v="22"/>
    <x v="3"/>
    <x v="0"/>
    <n v="12"/>
    <n v="24000"/>
  </r>
  <r>
    <x v="21"/>
    <x v="5"/>
    <x v="2"/>
    <n v="15"/>
    <n v="24000"/>
  </r>
  <r>
    <x v="0"/>
    <x v="3"/>
    <x v="1"/>
    <n v="7"/>
    <n v="8738"/>
  </r>
  <r>
    <x v="56"/>
    <x v="0"/>
    <x v="0"/>
    <n v="1"/>
    <n v="15000"/>
  </r>
  <r>
    <x v="21"/>
    <x v="3"/>
    <x v="2"/>
    <n v="6"/>
    <n v="56400"/>
  </r>
  <r>
    <x v="0"/>
    <x v="0"/>
    <x v="0"/>
    <n v="4"/>
    <n v="10200"/>
  </r>
  <r>
    <x v="0"/>
    <x v="7"/>
    <x v="1"/>
    <n v="4"/>
    <n v="5787.5729234188348"/>
  </r>
  <r>
    <x v="2"/>
    <x v="8"/>
    <x v="2"/>
    <n v="15"/>
    <n v="105000"/>
  </r>
  <r>
    <x v="0"/>
    <x v="3"/>
    <x v="2"/>
    <n v="5"/>
    <n v="4451.9791718606421"/>
  </r>
  <r>
    <x v="0"/>
    <x v="8"/>
    <x v="1"/>
    <n v="4"/>
    <n v="8369.7208430980063"/>
  </r>
  <r>
    <x v="33"/>
    <x v="3"/>
    <x v="0"/>
    <n v="9"/>
    <n v="17067.637625607145"/>
  </r>
  <r>
    <x v="16"/>
    <x v="3"/>
    <x v="3"/>
    <n v="20"/>
    <n v="101990.96564026357"/>
  </r>
  <r>
    <x v="0"/>
    <x v="0"/>
    <x v="2"/>
    <n v="3"/>
    <n v="3917.7416712373652"/>
  </r>
  <r>
    <x v="2"/>
    <x v="6"/>
    <x v="0"/>
    <n v="18"/>
    <n v="52000"/>
  </r>
  <r>
    <x v="0"/>
    <x v="0"/>
    <x v="0"/>
    <n v="2"/>
    <n v="4630.058338735068"/>
  </r>
  <r>
    <x v="0"/>
    <x v="0"/>
    <x v="2"/>
    <n v="3"/>
    <n v="2136.9500024931081"/>
  </r>
  <r>
    <x v="0"/>
    <x v="0"/>
    <x v="3"/>
    <n v="4"/>
    <n v="13000"/>
  </r>
  <r>
    <x v="0"/>
    <x v="3"/>
    <x v="2"/>
    <n v="7"/>
    <n v="2564.3400029917298"/>
  </r>
  <r>
    <x v="0"/>
    <x v="3"/>
    <x v="2"/>
    <n v="7"/>
    <n v="20479.104190558952"/>
  </r>
  <r>
    <x v="34"/>
    <x v="5"/>
    <x v="3"/>
    <n v="10"/>
    <n v="33500"/>
  </r>
  <r>
    <x v="0"/>
    <x v="3"/>
    <x v="2"/>
    <n v="20"/>
    <n v="50000"/>
  </r>
  <r>
    <x v="0"/>
    <x v="3"/>
    <x v="2"/>
    <n v="3"/>
    <n v="5342.3750062327708"/>
  </r>
  <r>
    <x v="0"/>
    <x v="0"/>
    <x v="1"/>
    <n v="2"/>
    <n v="11539.530013462785"/>
  </r>
  <r>
    <x v="0"/>
    <x v="3"/>
    <x v="0"/>
    <n v="23"/>
    <n v="7000"/>
  </r>
  <r>
    <x v="0"/>
    <x v="7"/>
    <x v="2"/>
    <n v="6"/>
    <n v="6767.0083412281756"/>
  </r>
  <r>
    <x v="57"/>
    <x v="8"/>
    <x v="2"/>
    <n v="2"/>
    <n v="3000"/>
  </r>
  <r>
    <x v="0"/>
    <x v="7"/>
    <x v="1"/>
    <n v="4"/>
    <n v="4451.9791718606421"/>
  </r>
  <r>
    <x v="0"/>
    <x v="4"/>
    <x v="0"/>
    <n v="4"/>
    <n v="2671.1875031163854"/>
  </r>
  <r>
    <x v="0"/>
    <x v="3"/>
    <x v="0"/>
    <n v="5"/>
    <n v="4957.7240057840108"/>
  </r>
  <r>
    <x v="0"/>
    <x v="5"/>
    <x v="2"/>
    <n v="14"/>
    <n v="3205.4250037396623"/>
  </r>
  <r>
    <x v="0"/>
    <x v="3"/>
    <x v="0"/>
    <n v="7"/>
    <n v="14246.333349954055"/>
  </r>
  <r>
    <x v="0"/>
    <x v="0"/>
    <x v="1"/>
    <n v="7"/>
    <n v="5342.3750062327708"/>
  </r>
  <r>
    <x v="0"/>
    <x v="0"/>
    <x v="1"/>
    <n v="2"/>
    <n v="6588.9291743537506"/>
  </r>
  <r>
    <x v="0"/>
    <x v="0"/>
    <x v="1"/>
    <n v="2"/>
    <n v="6588.9291743537506"/>
  </r>
  <r>
    <x v="2"/>
    <x v="6"/>
    <x v="0"/>
    <n v="10"/>
    <n v="35000"/>
  </r>
  <r>
    <x v="0"/>
    <x v="5"/>
    <x v="0"/>
    <n v="4"/>
    <n v="12821.700014958649"/>
  </r>
  <r>
    <x v="0"/>
    <x v="3"/>
    <x v="3"/>
    <n v="2"/>
    <n v="10684.750012465542"/>
  </r>
  <r>
    <x v="0"/>
    <x v="3"/>
    <x v="0"/>
    <n v="2"/>
    <n v="10000"/>
  </r>
  <r>
    <x v="0"/>
    <x v="0"/>
    <x v="3"/>
    <n v="0"/>
    <n v="2136.9500024931081"/>
  </r>
  <r>
    <x v="0"/>
    <x v="0"/>
    <x v="0"/>
    <n v="4"/>
    <n v="8547.8000099724322"/>
  </r>
  <r>
    <x v="0"/>
    <x v="0"/>
    <x v="1"/>
    <n v="8"/>
    <n v="8013.5625093491553"/>
  </r>
  <r>
    <x v="0"/>
    <x v="8"/>
    <x v="0"/>
    <n v="0"/>
    <n v="7123.1666749770275"/>
  </r>
  <r>
    <x v="0"/>
    <x v="0"/>
    <x v="1"/>
    <n v="5"/>
    <n v="40958.208381117904"/>
  </r>
  <r>
    <x v="0"/>
    <x v="3"/>
    <x v="0"/>
    <n v="2"/>
    <n v="11325.835013213473"/>
  </r>
  <r>
    <x v="58"/>
    <x v="5"/>
    <x v="0"/>
    <n v="2"/>
    <n v="15000"/>
  </r>
  <r>
    <x v="21"/>
    <x v="0"/>
    <x v="0"/>
    <n v="12"/>
    <n v="12000"/>
  </r>
  <r>
    <x v="0"/>
    <x v="7"/>
    <x v="2"/>
    <n v="1"/>
    <n v="8903.9583437212841"/>
  </r>
  <r>
    <x v="0"/>
    <x v="2"/>
    <x v="1"/>
    <n v="2"/>
    <n v="8903.9583437212841"/>
  </r>
  <r>
    <x v="0"/>
    <x v="3"/>
    <x v="1"/>
    <n v="10"/>
    <n v="12821.700014958649"/>
  </r>
  <r>
    <x v="0"/>
    <x v="3"/>
    <x v="1"/>
    <n v="7"/>
    <n v="3205.4250037396623"/>
  </r>
  <r>
    <x v="0"/>
    <x v="3"/>
    <x v="2"/>
    <n v="6"/>
    <n v="6677.9687577909626"/>
  </r>
  <r>
    <x v="49"/>
    <x v="3"/>
    <x v="0"/>
    <n v="15"/>
    <n v="67794.987956419791"/>
  </r>
  <r>
    <x v="0"/>
    <x v="3"/>
    <x v="2"/>
    <n v="6"/>
    <n v="31250"/>
  </r>
  <r>
    <x v="3"/>
    <x v="3"/>
    <x v="1"/>
    <n v="2"/>
    <n v="2165.2740982270229"/>
  </r>
  <r>
    <x v="0"/>
    <x v="7"/>
    <x v="1"/>
    <n v="4"/>
    <n v="7123.1666749770275"/>
  </r>
  <r>
    <x v="16"/>
    <x v="3"/>
    <x v="0"/>
    <n v="3"/>
    <n v="130000"/>
  </r>
  <r>
    <x v="0"/>
    <x v="3"/>
    <x v="0"/>
    <n v="6"/>
    <n v="4451.9791718606421"/>
  </r>
  <r>
    <x v="11"/>
    <x v="0"/>
    <x v="0"/>
    <n v="2"/>
    <n v="9600"/>
  </r>
  <r>
    <x v="0"/>
    <x v="0"/>
    <x v="0"/>
    <n v="1"/>
    <n v="6945.0875081026015"/>
  </r>
  <r>
    <x v="0"/>
    <x v="5"/>
    <x v="1"/>
    <n v="7"/>
    <n v="10684.750012465542"/>
  </r>
  <r>
    <x v="0"/>
    <x v="0"/>
    <x v="2"/>
    <n v="3"/>
    <n v="8547.8000099724322"/>
  </r>
  <r>
    <x v="0"/>
    <x v="0"/>
    <x v="0"/>
    <n v="10"/>
    <n v="35000"/>
  </r>
  <r>
    <x v="0"/>
    <x v="0"/>
    <x v="2"/>
    <n v="12"/>
    <n v="17807.916687442568"/>
  </r>
  <r>
    <x v="0"/>
    <x v="5"/>
    <x v="1"/>
    <n v="4"/>
    <n v="3205.4250037396623"/>
  </r>
  <r>
    <x v="13"/>
    <x v="3"/>
    <x v="0"/>
    <n v="10"/>
    <n v="60000"/>
  </r>
  <r>
    <x v="0"/>
    <x v="3"/>
    <x v="2"/>
    <n v="13"/>
    <n v="14246.333349954055"/>
  </r>
  <r>
    <x v="0"/>
    <x v="3"/>
    <x v="2"/>
    <n v="8"/>
    <n v="10684.750012465542"/>
  </r>
  <r>
    <x v="0"/>
    <x v="3"/>
    <x v="1"/>
    <n v="15"/>
    <n v="40000"/>
  </r>
  <r>
    <x v="3"/>
    <x v="0"/>
    <x v="0"/>
    <n v="15"/>
    <n v="5022"/>
  </r>
  <r>
    <x v="0"/>
    <x v="0"/>
    <x v="1"/>
    <n v="5"/>
    <n v="7301.2458418514525"/>
  </r>
  <r>
    <x v="59"/>
    <x v="0"/>
    <x v="1"/>
    <n v="5"/>
    <n v="19831.432821021317"/>
  </r>
  <r>
    <x v="0"/>
    <x v="3"/>
    <x v="0"/>
    <n v="5"/>
    <n v="10684.750012465542"/>
  </r>
  <r>
    <x v="60"/>
    <x v="0"/>
    <x v="0"/>
    <n v="2"/>
    <n v="4800"/>
  </r>
  <r>
    <x v="5"/>
    <x v="0"/>
    <x v="0"/>
    <n v="7"/>
    <n v="83846.362973446114"/>
  </r>
  <r>
    <x v="0"/>
    <x v="1"/>
    <x v="2"/>
    <n v="2"/>
    <n v="15000"/>
  </r>
  <r>
    <x v="0"/>
    <x v="0"/>
    <x v="0"/>
    <n v="12"/>
    <n v="10000"/>
  </r>
  <r>
    <x v="14"/>
    <x v="3"/>
    <x v="0"/>
    <n v="5"/>
    <n v="116637.19213297902"/>
  </r>
  <r>
    <x v="14"/>
    <x v="0"/>
    <x v="1"/>
    <n v="1"/>
    <n v="34357.533974522659"/>
  </r>
  <r>
    <x v="14"/>
    <x v="3"/>
    <x v="0"/>
    <n v="15"/>
    <n v="102451.58768437347"/>
  </r>
  <r>
    <x v="0"/>
    <x v="2"/>
    <x v="2"/>
    <n v="5"/>
    <n v="16000"/>
  </r>
  <r>
    <x v="0"/>
    <x v="3"/>
    <x v="2"/>
    <n v="6"/>
    <n v="6000"/>
  </r>
  <r>
    <x v="0"/>
    <x v="3"/>
    <x v="1"/>
    <n v="6"/>
    <n v="6410.8500074793246"/>
  </r>
  <r>
    <x v="21"/>
    <x v="2"/>
    <x v="3"/>
    <n v="7"/>
    <n v="36000"/>
  </r>
  <r>
    <x v="0"/>
    <x v="2"/>
    <x v="3"/>
    <n v="7"/>
    <n v="20000"/>
  </r>
  <r>
    <x v="0"/>
    <x v="5"/>
    <x v="0"/>
    <n v="8"/>
    <n v="4273.9000049862161"/>
  </r>
  <r>
    <x v="14"/>
    <x v="6"/>
    <x v="1"/>
    <n v="8"/>
    <n v="37828.278529614821"/>
  </r>
  <r>
    <x v="55"/>
    <x v="3"/>
    <x v="1"/>
    <n v="4"/>
    <n v="11000"/>
  </r>
  <r>
    <x v="0"/>
    <x v="0"/>
    <x v="2"/>
    <n v="6"/>
    <n v="8000"/>
  </r>
  <r>
    <x v="0"/>
    <x v="7"/>
    <x v="1"/>
    <n v="5"/>
    <n v="4006.7812546745777"/>
  </r>
  <r>
    <x v="61"/>
    <x v="3"/>
    <x v="2"/>
    <n v="5"/>
    <n v="9171.0323574730355"/>
  </r>
  <r>
    <x v="0"/>
    <x v="0"/>
    <x v="2"/>
    <n v="20"/>
    <n v="4273.9000049862161"/>
  </r>
  <r>
    <x v="0"/>
    <x v="0"/>
    <x v="1"/>
    <n v="5"/>
    <n v="12465.541681209797"/>
  </r>
  <r>
    <x v="0"/>
    <x v="0"/>
    <x v="2"/>
    <n v="1"/>
    <n v="24000"/>
  </r>
  <r>
    <x v="62"/>
    <x v="8"/>
    <x v="2"/>
    <n v="15"/>
    <n v="20000"/>
  </r>
  <r>
    <x v="2"/>
    <x v="0"/>
    <x v="2"/>
    <n v="20"/>
    <n v="62000"/>
  </r>
  <r>
    <x v="22"/>
    <x v="1"/>
    <x v="1"/>
    <n v="2"/>
    <n v="14960"/>
  </r>
  <r>
    <x v="0"/>
    <x v="5"/>
    <x v="2"/>
    <n v="2"/>
    <n v="2136.9500024931081"/>
  </r>
  <r>
    <x v="2"/>
    <x v="5"/>
    <x v="2"/>
    <n v="5"/>
    <n v="30232"/>
  </r>
  <r>
    <x v="2"/>
    <x v="0"/>
    <x v="1"/>
    <n v="4"/>
    <n v="41000"/>
  </r>
  <r>
    <x v="16"/>
    <x v="0"/>
    <x v="2"/>
    <n v="11"/>
    <n v="96891.417358250401"/>
  </r>
  <r>
    <x v="0"/>
    <x v="3"/>
    <x v="1"/>
    <n v="14"/>
    <n v="21369.500024931083"/>
  </r>
  <r>
    <x v="0"/>
    <x v="5"/>
    <x v="1"/>
    <n v="10"/>
    <n v="3650.6229209257262"/>
  </r>
  <r>
    <x v="33"/>
    <x v="5"/>
    <x v="1"/>
    <n v="20"/>
    <n v="19068"/>
  </r>
  <r>
    <x v="0"/>
    <x v="1"/>
    <x v="1"/>
    <n v="4"/>
    <n v="5342.3750062327708"/>
  </r>
  <r>
    <x v="30"/>
    <x v="8"/>
    <x v="1"/>
    <n v="3"/>
    <n v="48000"/>
  </r>
  <r>
    <x v="0"/>
    <x v="2"/>
    <x v="0"/>
    <n v="2"/>
    <n v="3917.7416712373652"/>
  </r>
  <r>
    <x v="0"/>
    <x v="7"/>
    <x v="1"/>
    <n v="2"/>
    <n v="13500"/>
  </r>
  <r>
    <x v="0"/>
    <x v="3"/>
    <x v="3"/>
    <n v="15"/>
    <n v="45000"/>
  </r>
  <r>
    <x v="63"/>
    <x v="4"/>
    <x v="2"/>
    <n v="18"/>
    <n v="69871.969144538423"/>
  </r>
  <r>
    <x v="0"/>
    <x v="3"/>
    <x v="0"/>
    <n v="11"/>
    <n v="8547.8000099724322"/>
  </r>
  <r>
    <x v="34"/>
    <x v="5"/>
    <x v="3"/>
    <n v="7"/>
    <n v="9146.5655463031271"/>
  </r>
  <r>
    <x v="0"/>
    <x v="0"/>
    <x v="1"/>
    <n v="2"/>
    <n v="10150.512511842264"/>
  </r>
  <r>
    <x v="0"/>
    <x v="3"/>
    <x v="0"/>
    <n v="7"/>
    <n v="11325.835013213473"/>
  </r>
  <r>
    <x v="3"/>
    <x v="7"/>
    <x v="1"/>
    <n v="7"/>
    <n v="1910.5359690238436"/>
  </r>
  <r>
    <x v="16"/>
    <x v="3"/>
    <x v="2"/>
    <n v="12"/>
    <n v="36000"/>
  </r>
  <r>
    <x v="0"/>
    <x v="5"/>
    <x v="3"/>
    <n v="5"/>
    <n v="40067.812546745779"/>
  </r>
  <r>
    <x v="0"/>
    <x v="7"/>
    <x v="1"/>
    <n v="1"/>
    <n v="16000"/>
  </r>
  <r>
    <x v="0"/>
    <x v="0"/>
    <x v="1"/>
    <n v="4"/>
    <n v="4273.9000049862161"/>
  </r>
  <r>
    <x v="0"/>
    <x v="3"/>
    <x v="0"/>
    <n v="7"/>
    <n v="7123.1666749770275"/>
  </r>
  <r>
    <x v="0"/>
    <x v="3"/>
    <x v="3"/>
    <n v="12"/>
    <n v="10000"/>
  </r>
  <r>
    <x v="17"/>
    <x v="0"/>
    <x v="2"/>
    <n v="20"/>
    <n v="64901.860520001574"/>
  </r>
  <r>
    <x v="2"/>
    <x v="0"/>
    <x v="2"/>
    <n v="10"/>
    <n v="65000"/>
  </r>
  <r>
    <x v="0"/>
    <x v="3"/>
    <x v="1"/>
    <n v="1"/>
    <n v="8013.5625093491553"/>
  </r>
  <r>
    <x v="17"/>
    <x v="4"/>
    <x v="0"/>
    <n v="5"/>
    <n v="98336.152303032693"/>
  </r>
  <r>
    <x v="0"/>
    <x v="0"/>
    <x v="0"/>
    <n v="2"/>
    <n v="2671.1875031163854"/>
  </r>
  <r>
    <x v="0"/>
    <x v="7"/>
    <x v="1"/>
    <n v="8"/>
    <n v="96000"/>
  </r>
  <r>
    <x v="0"/>
    <x v="5"/>
    <x v="0"/>
    <n v="6"/>
    <n v="20514.720023933838"/>
  </r>
  <r>
    <x v="48"/>
    <x v="0"/>
    <x v="2"/>
    <n v="10"/>
    <n v="19055.991584874118"/>
  </r>
  <r>
    <x v="16"/>
    <x v="0"/>
    <x v="1"/>
    <n v="10"/>
    <n v="66294.12766617132"/>
  </r>
  <r>
    <x v="0"/>
    <x v="0"/>
    <x v="3"/>
    <n v="7"/>
    <n v="6713.584591165848"/>
  </r>
  <r>
    <x v="14"/>
    <x v="7"/>
    <x v="2"/>
    <n v="15"/>
    <n v="45709.169889951241"/>
  </r>
  <r>
    <x v="2"/>
    <x v="3"/>
    <x v="2"/>
    <n v="10"/>
    <n v="48500"/>
  </r>
  <r>
    <x v="0"/>
    <x v="0"/>
    <x v="1"/>
    <n v="4"/>
    <n v="10684.750012465542"/>
  </r>
  <r>
    <x v="2"/>
    <x v="0"/>
    <x v="2"/>
    <n v="10"/>
    <n v="33900"/>
  </r>
  <r>
    <x v="11"/>
    <x v="0"/>
    <x v="1"/>
    <n v="40"/>
    <n v="109729.60187662003"/>
  </r>
  <r>
    <x v="0"/>
    <x v="0"/>
    <x v="0"/>
    <n v="2"/>
    <n v="15136.729184326183"/>
  </r>
  <r>
    <x v="2"/>
    <x v="4"/>
    <x v="0"/>
    <n v="15"/>
    <n v="85000"/>
  </r>
  <r>
    <x v="0"/>
    <x v="3"/>
    <x v="0"/>
    <n v="6"/>
    <n v="8013.5625093491553"/>
  </r>
  <r>
    <x v="2"/>
    <x v="3"/>
    <x v="2"/>
    <n v="16"/>
    <n v="48000"/>
  </r>
  <r>
    <x v="0"/>
    <x v="7"/>
    <x v="0"/>
    <n v="2"/>
    <n v="3027.3458368652364"/>
  </r>
  <r>
    <x v="0"/>
    <x v="5"/>
    <x v="2"/>
    <n v="5"/>
    <n v="13100"/>
  </r>
  <r>
    <x v="21"/>
    <x v="3"/>
    <x v="2"/>
    <n v="15"/>
    <n v="60000"/>
  </r>
  <r>
    <x v="1"/>
    <x v="3"/>
    <x v="2"/>
    <n v="5"/>
    <n v="24000"/>
  </r>
  <r>
    <x v="0"/>
    <x v="3"/>
    <x v="2"/>
    <n v="3"/>
    <n v="4273.9000049862161"/>
  </r>
  <r>
    <x v="0"/>
    <x v="3"/>
    <x v="2"/>
    <n v="5"/>
    <n v="11575.14584683767"/>
  </r>
  <r>
    <x v="2"/>
    <x v="0"/>
    <x v="2"/>
    <n v="13"/>
    <n v="95000"/>
  </r>
  <r>
    <x v="0"/>
    <x v="3"/>
    <x v="0"/>
    <n v="0"/>
    <n v="9188.8850107203652"/>
  </r>
  <r>
    <x v="0"/>
    <x v="3"/>
    <x v="1"/>
    <n v="3"/>
    <n v="8975.1900104710548"/>
  </r>
  <r>
    <x v="0"/>
    <x v="0"/>
    <x v="1"/>
    <n v="1"/>
    <n v="2564.3400029917298"/>
  </r>
  <r>
    <x v="14"/>
    <x v="1"/>
    <x v="0"/>
    <n v="12"/>
    <n v="86689.804963700633"/>
  </r>
  <r>
    <x v="0"/>
    <x v="2"/>
    <x v="3"/>
    <n v="3"/>
    <n v="15500"/>
  </r>
  <r>
    <x v="24"/>
    <x v="0"/>
    <x v="1"/>
    <n v="3"/>
    <n v="148284.35006969364"/>
  </r>
  <r>
    <x v="0"/>
    <x v="0"/>
    <x v="1"/>
    <n v="5"/>
    <n v="10684.750012465542"/>
  </r>
  <r>
    <x v="2"/>
    <x v="0"/>
    <x v="2"/>
    <n v="27"/>
    <n v="75000"/>
  </r>
  <r>
    <x v="6"/>
    <x v="3"/>
    <x v="0"/>
    <n v="5"/>
    <n v="12000"/>
  </r>
  <r>
    <x v="0"/>
    <x v="3"/>
    <x v="1"/>
    <n v="1"/>
    <n v="30273.458368652366"/>
  </r>
  <r>
    <x v="56"/>
    <x v="1"/>
    <x v="0"/>
    <n v="7"/>
    <n v="30000"/>
  </r>
  <r>
    <x v="0"/>
    <x v="0"/>
    <x v="1"/>
    <n v="4"/>
    <n v="6410.8500074793246"/>
  </r>
  <r>
    <x v="2"/>
    <x v="4"/>
    <x v="0"/>
    <n v="10"/>
    <n v="100000"/>
  </r>
  <r>
    <x v="18"/>
    <x v="2"/>
    <x v="0"/>
    <n v="2"/>
    <n v="53356.776437647524"/>
  </r>
  <r>
    <x v="2"/>
    <x v="3"/>
    <x v="2"/>
    <n v="20"/>
    <n v="40000"/>
  </r>
  <r>
    <x v="0"/>
    <x v="0"/>
    <x v="0"/>
    <n v="1"/>
    <n v="9794.354178093412"/>
  </r>
  <r>
    <x v="38"/>
    <x v="6"/>
    <x v="0"/>
    <n v="6"/>
    <n v="18499.860539512854"/>
  </r>
  <r>
    <x v="7"/>
    <x v="1"/>
    <x v="0"/>
    <n v="5"/>
    <n v="19818.231248269083"/>
  </r>
  <r>
    <x v="0"/>
    <x v="3"/>
    <x v="1"/>
    <n v="20"/>
    <n v="10684.750012465542"/>
  </r>
  <r>
    <x v="0"/>
    <x v="3"/>
    <x v="2"/>
    <n v="18"/>
    <n v="10684.750012465542"/>
  </r>
  <r>
    <x v="0"/>
    <x v="0"/>
    <x v="0"/>
    <n v="10"/>
    <n v="17807.916687442568"/>
  </r>
  <r>
    <x v="0"/>
    <x v="0"/>
    <x v="1"/>
    <n v="6"/>
    <n v="13000"/>
  </r>
  <r>
    <x v="0"/>
    <x v="3"/>
    <x v="3"/>
    <n v="9"/>
    <n v="16027.125018698311"/>
  </r>
  <r>
    <x v="2"/>
    <x v="5"/>
    <x v="1"/>
    <n v="1"/>
    <n v="85000"/>
  </r>
  <r>
    <x v="28"/>
    <x v="0"/>
    <x v="3"/>
    <n v="10"/>
    <n v="6000"/>
  </r>
  <r>
    <x v="0"/>
    <x v="7"/>
    <x v="0"/>
    <n v="2"/>
    <n v="30000"/>
  </r>
  <r>
    <x v="14"/>
    <x v="1"/>
    <x v="2"/>
    <n v="20"/>
    <n v="157617.8272067284"/>
  </r>
  <r>
    <x v="0"/>
    <x v="3"/>
    <x v="3"/>
    <n v="18"/>
    <n v="21369.500024931083"/>
  </r>
  <r>
    <x v="0"/>
    <x v="7"/>
    <x v="0"/>
    <n v="1"/>
    <n v="3561.5833374885137"/>
  </r>
  <r>
    <x v="0"/>
    <x v="3"/>
    <x v="0"/>
    <n v="1"/>
    <n v="5000"/>
  </r>
  <r>
    <x v="0"/>
    <x v="0"/>
    <x v="0"/>
    <n v="2"/>
    <n v="3561.5833374885137"/>
  </r>
  <r>
    <x v="7"/>
    <x v="5"/>
    <x v="1"/>
    <n v="8"/>
    <n v="38111.983169748237"/>
  </r>
  <r>
    <x v="0"/>
    <x v="0"/>
    <x v="0"/>
    <n v="6"/>
    <n v="17807.916687442568"/>
  </r>
  <r>
    <x v="0"/>
    <x v="0"/>
    <x v="1"/>
    <n v="3"/>
    <n v="11575.14584683767"/>
  </r>
  <r>
    <x v="17"/>
    <x v="3"/>
    <x v="2"/>
    <n v="10"/>
    <n v="98336.152303032693"/>
  </r>
  <r>
    <x v="2"/>
    <x v="0"/>
    <x v="2"/>
    <n v="15"/>
    <n v="92500"/>
  </r>
  <r>
    <x v="0"/>
    <x v="0"/>
    <x v="0"/>
    <n v="1"/>
    <n v="9794.354178093412"/>
  </r>
  <r>
    <x v="2"/>
    <x v="3"/>
    <x v="0"/>
    <n v="1"/>
    <n v="32000"/>
  </r>
  <r>
    <x v="2"/>
    <x v="0"/>
    <x v="0"/>
    <n v="10"/>
    <n v="55000"/>
  </r>
  <r>
    <x v="2"/>
    <x v="0"/>
    <x v="1"/>
    <n v="4"/>
    <n v="40000"/>
  </r>
  <r>
    <x v="3"/>
    <x v="0"/>
    <x v="2"/>
    <n v="2"/>
    <n v="3000"/>
  </r>
  <r>
    <x v="2"/>
    <x v="0"/>
    <x v="0"/>
    <n v="5"/>
    <n v="43600"/>
  </r>
  <r>
    <x v="0"/>
    <x v="0"/>
    <x v="1"/>
    <n v="8"/>
    <n v="9616.275011218986"/>
  </r>
  <r>
    <x v="64"/>
    <x v="3"/>
    <x v="1"/>
    <n v="10"/>
    <n v="35000"/>
  </r>
  <r>
    <x v="48"/>
    <x v="8"/>
    <x v="2"/>
    <n v="15"/>
    <n v="12000"/>
  </r>
  <r>
    <x v="65"/>
    <x v="8"/>
    <x v="3"/>
    <n v="13"/>
    <n v="5000"/>
  </r>
  <r>
    <x v="11"/>
    <x v="0"/>
    <x v="0"/>
    <n v="2"/>
    <n v="16337.518501630093"/>
  </r>
  <r>
    <x v="2"/>
    <x v="0"/>
    <x v="3"/>
    <n v="8"/>
    <n v="65000"/>
  </r>
  <r>
    <x v="2"/>
    <x v="0"/>
    <x v="1"/>
    <n v="2"/>
    <n v="40000"/>
  </r>
  <r>
    <x v="56"/>
    <x v="3"/>
    <x v="2"/>
    <n v="14"/>
    <n v="98000"/>
  </r>
  <r>
    <x v="2"/>
    <x v="4"/>
    <x v="1"/>
    <n v="15"/>
    <n v="50000"/>
  </r>
  <r>
    <x v="2"/>
    <x v="4"/>
    <x v="0"/>
    <n v="25"/>
    <n v="135000"/>
  </r>
  <r>
    <x v="47"/>
    <x v="3"/>
    <x v="0"/>
    <n v="6"/>
    <n v="125000"/>
  </r>
  <r>
    <x v="56"/>
    <x v="0"/>
    <x v="2"/>
    <n v="4"/>
    <n v="4500"/>
  </r>
  <r>
    <x v="2"/>
    <x v="0"/>
    <x v="0"/>
    <n v="10"/>
    <n v="115000"/>
  </r>
  <r>
    <x v="2"/>
    <x v="0"/>
    <x v="1"/>
    <n v="15"/>
    <n v="70000"/>
  </r>
  <r>
    <x v="2"/>
    <x v="0"/>
    <x v="2"/>
    <n v="8"/>
    <n v="60000"/>
  </r>
  <r>
    <x v="2"/>
    <x v="3"/>
    <x v="2"/>
    <n v="12"/>
    <n v="87456"/>
  </r>
  <r>
    <x v="21"/>
    <x v="0"/>
    <x v="1"/>
    <n v="6"/>
    <n v="26400"/>
  </r>
  <r>
    <x v="21"/>
    <x v="3"/>
    <x v="1"/>
    <n v="18"/>
    <n v="12000"/>
  </r>
  <r>
    <x v="0"/>
    <x v="0"/>
    <x v="0"/>
    <n v="1"/>
    <n v="2564.3400029917298"/>
  </r>
  <r>
    <x v="66"/>
    <x v="3"/>
    <x v="1"/>
    <n v="11"/>
    <n v="62000"/>
  </r>
  <r>
    <x v="0"/>
    <x v="0"/>
    <x v="3"/>
    <n v="10"/>
    <n v="5342.3750062327708"/>
  </r>
  <r>
    <x v="18"/>
    <x v="0"/>
    <x v="0"/>
    <n v="4"/>
    <n v="50815.977559664309"/>
  </r>
  <r>
    <x v="22"/>
    <x v="3"/>
    <x v="0"/>
    <n v="3"/>
    <n v="25560"/>
  </r>
  <r>
    <x v="0"/>
    <x v="5"/>
    <x v="0"/>
    <n v="3"/>
    <n v="12821.700014958649"/>
  </r>
  <r>
    <x v="0"/>
    <x v="3"/>
    <x v="1"/>
    <n v="5"/>
    <n v="10684.750012465542"/>
  </r>
  <r>
    <x v="3"/>
    <x v="3"/>
    <x v="1"/>
    <n v="4"/>
    <n v="4457.9172610556352"/>
  </r>
  <r>
    <x v="11"/>
    <x v="4"/>
    <x v="0"/>
    <n v="20"/>
    <n v="125000"/>
  </r>
  <r>
    <x v="2"/>
    <x v="0"/>
    <x v="0"/>
    <n v="1"/>
    <n v="43000"/>
  </r>
  <r>
    <x v="0"/>
    <x v="2"/>
    <x v="2"/>
    <n v="6"/>
    <n v="7123.1666749770275"/>
  </r>
  <r>
    <x v="67"/>
    <x v="5"/>
    <x v="0"/>
    <n v="4"/>
    <n v="10000"/>
  </r>
  <r>
    <x v="0"/>
    <x v="3"/>
    <x v="3"/>
    <n v="5"/>
    <n v="8903.9583437212841"/>
  </r>
  <r>
    <x v="22"/>
    <x v="5"/>
    <x v="0"/>
    <n v="15"/>
    <n v="36500"/>
  </r>
  <r>
    <x v="26"/>
    <x v="4"/>
    <x v="1"/>
    <n v="10"/>
    <n v="100000"/>
  </r>
  <r>
    <x v="0"/>
    <x v="5"/>
    <x v="2"/>
    <n v="8"/>
    <n v="7123.1666749770275"/>
  </r>
  <r>
    <x v="0"/>
    <x v="3"/>
    <x v="2"/>
    <n v="8"/>
    <n v="40958.208381117904"/>
  </r>
  <r>
    <x v="0"/>
    <x v="4"/>
    <x v="0"/>
    <n v="17"/>
    <n v="21369.500024931083"/>
  </r>
  <r>
    <x v="0"/>
    <x v="3"/>
    <x v="0"/>
    <n v="5"/>
    <n v="2136.9500024931081"/>
  </r>
  <r>
    <x v="0"/>
    <x v="2"/>
    <x v="2"/>
    <n v="3"/>
    <n v="8903.9583437212841"/>
  </r>
  <r>
    <x v="0"/>
    <x v="3"/>
    <x v="0"/>
    <n v="5"/>
    <n v="17807.916687442568"/>
  </r>
  <r>
    <x v="0"/>
    <x v="3"/>
    <x v="2"/>
    <n v="3"/>
    <n v="15136.729184326183"/>
  </r>
  <r>
    <x v="33"/>
    <x v="0"/>
    <x v="0"/>
    <n v="10"/>
    <n v="3982.448779308334"/>
  </r>
  <r>
    <x v="68"/>
    <x v="1"/>
    <x v="0"/>
    <n v="13"/>
    <n v="15600"/>
  </r>
  <r>
    <x v="0"/>
    <x v="0"/>
    <x v="2"/>
    <n v="3"/>
    <n v="3205.4250037396623"/>
  </r>
  <r>
    <x v="0"/>
    <x v="3"/>
    <x v="0"/>
    <n v="6"/>
    <n v="10000"/>
  </r>
  <r>
    <x v="2"/>
    <x v="0"/>
    <x v="2"/>
    <n v="6"/>
    <n v="75010"/>
  </r>
  <r>
    <x v="0"/>
    <x v="3"/>
    <x v="1"/>
    <n v="9"/>
    <n v="10684.750012465542"/>
  </r>
  <r>
    <x v="0"/>
    <x v="3"/>
    <x v="0"/>
    <n v="5"/>
    <n v="16350"/>
  </r>
  <r>
    <x v="14"/>
    <x v="5"/>
    <x v="0"/>
    <n v="10"/>
    <n v="126094.26176538273"/>
  </r>
  <r>
    <x v="30"/>
    <x v="5"/>
    <x v="1"/>
    <n v="10"/>
    <n v="60000"/>
  </r>
  <r>
    <x v="0"/>
    <x v="3"/>
    <x v="3"/>
    <n v="3"/>
    <n v="23150.291693675339"/>
  </r>
  <r>
    <x v="0"/>
    <x v="0"/>
    <x v="0"/>
    <n v="2"/>
    <n v="13801.135432767991"/>
  </r>
  <r>
    <x v="0"/>
    <x v="3"/>
    <x v="1"/>
    <n v="5"/>
    <n v="18698.312521814696"/>
  </r>
  <r>
    <x v="69"/>
    <x v="1"/>
    <x v="2"/>
    <n v="9"/>
    <n v="36000"/>
  </r>
  <r>
    <x v="0"/>
    <x v="3"/>
    <x v="1"/>
    <n v="6"/>
    <n v="8654.6475100970874"/>
  </r>
  <r>
    <x v="14"/>
    <x v="3"/>
    <x v="3"/>
    <n v="15"/>
    <n v="102451.58768437347"/>
  </r>
  <r>
    <x v="70"/>
    <x v="0"/>
    <x v="0"/>
    <n v="20"/>
    <n v="36400"/>
  </r>
  <r>
    <x v="14"/>
    <x v="8"/>
    <x v="0"/>
    <n v="16"/>
    <n v="101206.40684944032"/>
  </r>
  <r>
    <x v="0"/>
    <x v="0"/>
    <x v="0"/>
    <n v="0"/>
    <n v="5342.3750062327708"/>
  </r>
  <r>
    <x v="21"/>
    <x v="0"/>
    <x v="0"/>
    <n v="11"/>
    <n v="28310.79811950968"/>
  </r>
  <r>
    <x v="15"/>
    <x v="3"/>
    <x v="0"/>
    <n v="8"/>
    <n v="26043.18849932796"/>
  </r>
  <r>
    <x v="16"/>
    <x v="0"/>
    <x v="3"/>
    <n v="7"/>
    <n v="96891.417358250401"/>
  </r>
  <r>
    <x v="0"/>
    <x v="1"/>
    <x v="0"/>
    <n v="4"/>
    <n v="2564.3400029917298"/>
  </r>
  <r>
    <x v="0"/>
    <x v="7"/>
    <x v="1"/>
    <n v="8"/>
    <n v="3205.4250037396623"/>
  </r>
  <r>
    <x v="0"/>
    <x v="0"/>
    <x v="1"/>
    <n v="8"/>
    <n v="10684.750012465542"/>
  </r>
  <r>
    <x v="2"/>
    <x v="1"/>
    <x v="0"/>
    <n v="25"/>
    <n v="150000"/>
  </r>
  <r>
    <x v="0"/>
    <x v="3"/>
    <x v="0"/>
    <n v="3"/>
    <n v="12465.541681209797"/>
  </r>
  <r>
    <x v="71"/>
    <x v="0"/>
    <x v="0"/>
    <n v="4"/>
    <n v="19055.991584874118"/>
  </r>
  <r>
    <x v="2"/>
    <x v="0"/>
    <x v="0"/>
    <n v="20"/>
    <n v="105000"/>
  </r>
  <r>
    <x v="0"/>
    <x v="0"/>
    <x v="0"/>
    <n v="3"/>
    <n v="24000"/>
  </r>
  <r>
    <x v="14"/>
    <x v="0"/>
    <x v="1"/>
    <n v="10"/>
    <n v="78808.913603364199"/>
  </r>
  <r>
    <x v="22"/>
    <x v="1"/>
    <x v="1"/>
    <n v="15"/>
    <n v="42000"/>
  </r>
  <r>
    <x v="24"/>
    <x v="0"/>
    <x v="1"/>
    <n v="8"/>
    <n v="9490.1984044603923"/>
  </r>
  <r>
    <x v="30"/>
    <x v="8"/>
    <x v="0"/>
    <n v="5"/>
    <n v="60000"/>
  </r>
  <r>
    <x v="0"/>
    <x v="3"/>
    <x v="1"/>
    <n v="8"/>
    <n v="17807.916687442568"/>
  </r>
  <r>
    <x v="0"/>
    <x v="0"/>
    <x v="1"/>
    <n v="1"/>
    <n v="12465.541681209797"/>
  </r>
  <r>
    <x v="72"/>
    <x v="4"/>
    <x v="0"/>
    <n v="8"/>
    <n v="20571"/>
  </r>
  <r>
    <x v="3"/>
    <x v="3"/>
    <x v="1"/>
    <n v="6"/>
    <n v="3480"/>
  </r>
  <r>
    <x v="33"/>
    <x v="7"/>
    <x v="0"/>
    <n v="12"/>
    <n v="18060"/>
  </r>
  <r>
    <x v="40"/>
    <x v="5"/>
    <x v="2"/>
    <n v="30"/>
    <n v="30000"/>
  </r>
  <r>
    <x v="0"/>
    <x v="3"/>
    <x v="0"/>
    <n v="10"/>
    <n v="24000"/>
  </r>
  <r>
    <x v="19"/>
    <x v="8"/>
    <x v="0"/>
    <n v="3"/>
    <n v="80289.244544269619"/>
  </r>
  <r>
    <x v="2"/>
    <x v="3"/>
    <x v="0"/>
    <n v="4"/>
    <n v="70000"/>
  </r>
  <r>
    <x v="0"/>
    <x v="3"/>
    <x v="2"/>
    <n v="2"/>
    <n v="8547.8000099724322"/>
  </r>
  <r>
    <x v="0"/>
    <x v="0"/>
    <x v="0"/>
    <n v="11"/>
    <n v="10684.750012465542"/>
  </r>
  <r>
    <x v="0"/>
    <x v="0"/>
    <x v="2"/>
    <n v="4"/>
    <n v="10684.750012465542"/>
  </r>
  <r>
    <x v="73"/>
    <x v="5"/>
    <x v="1"/>
    <n v="2"/>
    <n v="20000"/>
  </r>
  <r>
    <x v="5"/>
    <x v="8"/>
    <x v="2"/>
    <n v="3"/>
    <n v="53356.776437647524"/>
  </r>
  <r>
    <x v="21"/>
    <x v="5"/>
    <x v="0"/>
    <n v="4"/>
    <n v="36000"/>
  </r>
  <r>
    <x v="2"/>
    <x v="2"/>
    <x v="2"/>
    <n v="4"/>
    <n v="57000"/>
  </r>
  <r>
    <x v="2"/>
    <x v="3"/>
    <x v="1"/>
    <n v="15"/>
    <n v="135000"/>
  </r>
  <r>
    <x v="18"/>
    <x v="0"/>
    <x v="0"/>
    <n v="4"/>
    <n v="95279.957924370581"/>
  </r>
  <r>
    <x v="18"/>
    <x v="0"/>
    <x v="2"/>
    <n v="10"/>
    <n v="57167.974754622352"/>
  </r>
  <r>
    <x v="61"/>
    <x v="3"/>
    <x v="0"/>
    <n v="5"/>
    <n v="12326.656394453004"/>
  </r>
  <r>
    <x v="0"/>
    <x v="0"/>
    <x v="3"/>
    <n v="5"/>
    <n v="8000"/>
  </r>
  <r>
    <x v="19"/>
    <x v="3"/>
    <x v="0"/>
    <n v="5"/>
    <n v="48000"/>
  </r>
  <r>
    <x v="49"/>
    <x v="0"/>
    <x v="0"/>
    <n v="5"/>
    <n v="40000"/>
  </r>
  <r>
    <x v="49"/>
    <x v="0"/>
    <x v="0"/>
    <n v="10"/>
    <n v="59819.107020370408"/>
  </r>
  <r>
    <x v="10"/>
    <x v="0"/>
    <x v="3"/>
    <n v="20"/>
    <n v="150000"/>
  </r>
  <r>
    <x v="16"/>
    <x v="3"/>
    <x v="0"/>
    <n v="25"/>
    <n v="81592.772512210868"/>
  </r>
  <r>
    <x v="16"/>
    <x v="0"/>
    <x v="2"/>
    <n v="20"/>
    <n v="96891.417358250401"/>
  </r>
  <r>
    <x v="16"/>
    <x v="0"/>
    <x v="0"/>
    <n v="13"/>
    <n v="91791.869076237213"/>
  </r>
  <r>
    <x v="0"/>
    <x v="0"/>
    <x v="2"/>
    <n v="2"/>
    <n v="15000"/>
  </r>
  <r>
    <x v="16"/>
    <x v="3"/>
    <x v="2"/>
    <n v="5"/>
    <n v="66294.12766617132"/>
  </r>
  <r>
    <x v="16"/>
    <x v="8"/>
    <x v="1"/>
    <n v="6"/>
    <n v="101990.96564026357"/>
  </r>
  <r>
    <x v="2"/>
    <x v="3"/>
    <x v="2"/>
    <n v="3"/>
    <n v="60000"/>
  </r>
  <r>
    <x v="16"/>
    <x v="3"/>
    <x v="1"/>
    <n v="1"/>
    <n v="43856.11522531334"/>
  </r>
  <r>
    <x v="16"/>
    <x v="0"/>
    <x v="0"/>
    <n v="1"/>
    <n v="45616"/>
  </r>
  <r>
    <x v="49"/>
    <x v="5"/>
    <x v="0"/>
    <n v="20"/>
    <n v="75770.868892469181"/>
  </r>
  <r>
    <x v="16"/>
    <x v="3"/>
    <x v="2"/>
    <n v="2"/>
    <n v="57726.886552389187"/>
  </r>
  <r>
    <x v="16"/>
    <x v="0"/>
    <x v="2"/>
    <n v="2"/>
    <n v="20000"/>
  </r>
  <r>
    <x v="16"/>
    <x v="3"/>
    <x v="0"/>
    <n v="15"/>
    <n v="203981.93128052715"/>
  </r>
  <r>
    <x v="16"/>
    <x v="1"/>
    <x v="3"/>
    <n v="5"/>
    <n v="50995.482820131787"/>
  </r>
  <r>
    <x v="16"/>
    <x v="4"/>
    <x v="0"/>
    <n v="15"/>
    <n v="127488.70705032947"/>
  </r>
  <r>
    <x v="16"/>
    <x v="0"/>
    <x v="0"/>
    <n v="4"/>
    <n v="66294.12766617132"/>
  </r>
  <r>
    <x v="16"/>
    <x v="0"/>
    <x v="0"/>
    <n v="3"/>
    <n v="63234.398696963413"/>
  </r>
  <r>
    <x v="2"/>
    <x v="4"/>
    <x v="2"/>
    <n v="10"/>
    <n v="260000"/>
  </r>
  <r>
    <x v="16"/>
    <x v="3"/>
    <x v="2"/>
    <n v="8"/>
    <n v="112190.06220428993"/>
  </r>
  <r>
    <x v="16"/>
    <x v="3"/>
    <x v="0"/>
    <n v="7"/>
    <n v="71393.675948184507"/>
  </r>
  <r>
    <x v="16"/>
    <x v="7"/>
    <x v="0"/>
    <n v="8"/>
    <n v="85000"/>
  </r>
  <r>
    <x v="16"/>
    <x v="0"/>
    <x v="2"/>
    <n v="2"/>
    <n v="95871.50770184776"/>
  </r>
  <r>
    <x v="16"/>
    <x v="3"/>
    <x v="0"/>
    <n v="35"/>
    <n v="109130.33323508203"/>
  </r>
  <r>
    <x v="74"/>
    <x v="3"/>
    <x v="3"/>
    <n v="3"/>
    <n v="36000"/>
  </r>
  <r>
    <x v="16"/>
    <x v="0"/>
    <x v="0"/>
    <n v="2"/>
    <n v="122389.15876831629"/>
  </r>
  <r>
    <x v="16"/>
    <x v="0"/>
    <x v="0"/>
    <n v="4"/>
    <n v="53035.30213293706"/>
  </r>
  <r>
    <x v="2"/>
    <x v="4"/>
    <x v="0"/>
    <n v="10"/>
    <n v="125000"/>
  </r>
  <r>
    <x v="54"/>
    <x v="0"/>
    <x v="0"/>
    <n v="6"/>
    <n v="19000"/>
  </r>
  <r>
    <x v="16"/>
    <x v="0"/>
    <x v="1"/>
    <n v="6"/>
    <n v="93831.688389042494"/>
  </r>
  <r>
    <x v="16"/>
    <x v="0"/>
    <x v="0"/>
    <n v="20"/>
    <n v="101990.96564026357"/>
  </r>
  <r>
    <x v="16"/>
    <x v="0"/>
    <x v="0"/>
    <n v="5"/>
    <n v="122389.15876831629"/>
  </r>
  <r>
    <x v="17"/>
    <x v="0"/>
    <x v="1"/>
    <n v="4"/>
    <n v="34417.653306061438"/>
  </r>
  <r>
    <x v="75"/>
    <x v="3"/>
    <x v="1"/>
    <n v="3"/>
    <n v="12000"/>
  </r>
  <r>
    <x v="0"/>
    <x v="3"/>
    <x v="0"/>
    <n v="0"/>
    <n v="3632.815004238284"/>
  </r>
  <r>
    <x v="0"/>
    <x v="8"/>
    <x v="1"/>
    <n v="6"/>
    <n v="21369.500024931083"/>
  </r>
  <r>
    <x v="0"/>
    <x v="0"/>
    <x v="0"/>
    <n v="7"/>
    <n v="8903.9583437212841"/>
  </r>
  <r>
    <x v="74"/>
    <x v="3"/>
    <x v="0"/>
    <n v="2"/>
    <n v="15206.427249917633"/>
  </r>
  <r>
    <x v="49"/>
    <x v="3"/>
    <x v="0"/>
    <n v="25"/>
    <n v="143565.85684888897"/>
  </r>
  <r>
    <x v="0"/>
    <x v="3"/>
    <x v="2"/>
    <n v="6"/>
    <n v="9705.3145946561999"/>
  </r>
  <r>
    <x v="0"/>
    <x v="3"/>
    <x v="1"/>
    <n v="8"/>
    <n v="17807.916687442568"/>
  </r>
  <r>
    <x v="0"/>
    <x v="0"/>
    <x v="0"/>
    <n v="10"/>
    <n v="3205.4250037396623"/>
  </r>
  <r>
    <x v="2"/>
    <x v="5"/>
    <x v="1"/>
    <n v="3"/>
    <n v="45000"/>
  </r>
  <r>
    <x v="0"/>
    <x v="3"/>
    <x v="2"/>
    <n v="7"/>
    <n v="12465.541681209797"/>
  </r>
  <r>
    <x v="16"/>
    <x v="0"/>
    <x v="2"/>
    <n v="14"/>
    <n v="95871.50770184776"/>
  </r>
  <r>
    <x v="16"/>
    <x v="8"/>
    <x v="2"/>
    <n v="8"/>
    <n v="173384.64158844808"/>
  </r>
  <r>
    <x v="0"/>
    <x v="3"/>
    <x v="2"/>
    <n v="1"/>
    <n v="11575.14584683767"/>
  </r>
  <r>
    <x v="0"/>
    <x v="6"/>
    <x v="1"/>
    <n v="8"/>
    <n v="18000"/>
  </r>
  <r>
    <x v="16"/>
    <x v="4"/>
    <x v="1"/>
    <n v="2"/>
    <n v="71393.675948184507"/>
  </r>
  <r>
    <x v="0"/>
    <x v="0"/>
    <x v="0"/>
    <n v="2"/>
    <n v="6232.7708406048987"/>
  </r>
  <r>
    <x v="55"/>
    <x v="3"/>
    <x v="0"/>
    <n v="3"/>
    <n v="1805.7739622442759"/>
  </r>
  <r>
    <x v="0"/>
    <x v="0"/>
    <x v="1"/>
    <n v="6"/>
    <n v="11397.066679963244"/>
  </r>
  <r>
    <x v="0"/>
    <x v="3"/>
    <x v="0"/>
    <n v="4"/>
    <n v="15000"/>
  </r>
  <r>
    <x v="11"/>
    <x v="3"/>
    <x v="1"/>
    <n v="3"/>
    <n v="37612.869087708088"/>
  </r>
  <r>
    <x v="0"/>
    <x v="0"/>
    <x v="0"/>
    <n v="3"/>
    <n v="6499.8895909165376"/>
  </r>
  <r>
    <x v="76"/>
    <x v="7"/>
    <x v="1"/>
    <n v="6"/>
    <n v="20000"/>
  </r>
  <r>
    <x v="0"/>
    <x v="2"/>
    <x v="0"/>
    <n v="6"/>
    <n v="7265"/>
  </r>
  <r>
    <x v="30"/>
    <x v="3"/>
    <x v="1"/>
    <n v="15"/>
    <n v="72571.80269935554"/>
  </r>
  <r>
    <x v="0"/>
    <x v="3"/>
    <x v="1"/>
    <n v="15"/>
    <n v="8013.5625093491553"/>
  </r>
  <r>
    <x v="0"/>
    <x v="0"/>
    <x v="0"/>
    <n v="5"/>
    <n v="10150.512511842264"/>
  </r>
  <r>
    <x v="2"/>
    <x v="1"/>
    <x v="0"/>
    <n v="9"/>
    <n v="65000"/>
  </r>
  <r>
    <x v="3"/>
    <x v="3"/>
    <x v="0"/>
    <n v="4"/>
    <n v="3184.2266150397395"/>
  </r>
  <r>
    <x v="0"/>
    <x v="3"/>
    <x v="2"/>
    <n v="13"/>
    <n v="10898.445012714852"/>
  </r>
  <r>
    <x v="3"/>
    <x v="3"/>
    <x v="1"/>
    <n v="5"/>
    <n v="10800"/>
  </r>
  <r>
    <x v="0"/>
    <x v="0"/>
    <x v="2"/>
    <n v="3"/>
    <n v="2136.9500024931081"/>
  </r>
  <r>
    <x v="30"/>
    <x v="2"/>
    <x v="2"/>
    <n v="4"/>
    <n v="45000"/>
  </r>
  <r>
    <x v="0"/>
    <x v="3"/>
    <x v="2"/>
    <n v="5"/>
    <n v="7123.1666749770275"/>
  </r>
  <r>
    <x v="0"/>
    <x v="5"/>
    <x v="2"/>
    <n v="5"/>
    <n v="5342.3750062327708"/>
  </r>
  <r>
    <x v="0"/>
    <x v="3"/>
    <x v="2"/>
    <n v="4"/>
    <n v="18000"/>
  </r>
  <r>
    <x v="3"/>
    <x v="3"/>
    <x v="0"/>
    <n v="2"/>
    <n v="4840.0244548604041"/>
  </r>
  <r>
    <x v="0"/>
    <x v="0"/>
    <x v="2"/>
    <n v="10"/>
    <n v="7479.3250087258784"/>
  </r>
  <r>
    <x v="0"/>
    <x v="7"/>
    <x v="1"/>
    <n v="3"/>
    <n v="3739.6625043629392"/>
  </r>
  <r>
    <x v="77"/>
    <x v="3"/>
    <x v="1"/>
    <n v="5"/>
    <n v="42000"/>
  </r>
  <r>
    <x v="0"/>
    <x v="7"/>
    <x v="2"/>
    <n v="3"/>
    <n v="28000"/>
  </r>
  <r>
    <x v="0"/>
    <x v="3"/>
    <x v="0"/>
    <n v="5"/>
    <n v="6000"/>
  </r>
  <r>
    <x v="49"/>
    <x v="0"/>
    <x v="1"/>
    <n v="10"/>
    <n v="43867.345148271634"/>
  </r>
  <r>
    <x v="0"/>
    <x v="0"/>
    <x v="3"/>
    <n v="25"/>
    <n v="17807.916687442568"/>
  </r>
  <r>
    <x v="0"/>
    <x v="0"/>
    <x v="1"/>
    <n v="12"/>
    <n v="10684.750012465542"/>
  </r>
  <r>
    <x v="41"/>
    <x v="8"/>
    <x v="1"/>
    <n v="5"/>
    <n v="60000"/>
  </r>
  <r>
    <x v="0"/>
    <x v="7"/>
    <x v="0"/>
    <n v="8"/>
    <n v="8476.5683432226633"/>
  </r>
  <r>
    <x v="0"/>
    <x v="1"/>
    <x v="2"/>
    <n v="7"/>
    <n v="8700"/>
  </r>
  <r>
    <x v="0"/>
    <x v="3"/>
    <x v="1"/>
    <n v="8"/>
    <n v="3561.5833374885137"/>
  </r>
  <r>
    <x v="0"/>
    <x v="7"/>
    <x v="1"/>
    <n v="4"/>
    <n v="3205.4250037396623"/>
  </r>
  <r>
    <x v="0"/>
    <x v="5"/>
    <x v="3"/>
    <n v="5"/>
    <n v="4487.5950052355274"/>
  </r>
  <r>
    <x v="0"/>
    <x v="0"/>
    <x v="0"/>
    <n v="5"/>
    <n v="12465.541681209797"/>
  </r>
  <r>
    <x v="3"/>
    <x v="5"/>
    <x v="2"/>
    <n v="15"/>
    <n v="2400"/>
  </r>
  <r>
    <x v="35"/>
    <x v="7"/>
    <x v="0"/>
    <n v="6"/>
    <n v="55000"/>
  </r>
  <r>
    <x v="40"/>
    <x v="1"/>
    <x v="0"/>
    <n v="3"/>
    <n v="12000"/>
  </r>
  <r>
    <x v="48"/>
    <x v="3"/>
    <x v="2"/>
    <n v="10"/>
    <n v="55262.375596134938"/>
  </r>
  <r>
    <x v="0"/>
    <x v="3"/>
    <x v="2"/>
    <n v="2"/>
    <n v="21369.500024931083"/>
  </r>
  <r>
    <x v="14"/>
    <x v="8"/>
    <x v="1"/>
    <n v="8"/>
    <n v="40980.635073749385"/>
  </r>
  <r>
    <x v="16"/>
    <x v="0"/>
    <x v="0"/>
    <n v="4"/>
    <n v="50995.482820131787"/>
  </r>
  <r>
    <x v="27"/>
    <x v="3"/>
    <x v="1"/>
    <n v="16"/>
    <n v="20326.391023865726"/>
  </r>
  <r>
    <x v="0"/>
    <x v="8"/>
    <x v="2"/>
    <n v="8"/>
    <n v="12000"/>
  </r>
  <r>
    <x v="11"/>
    <x v="5"/>
    <x v="2"/>
    <n v="20"/>
    <n v="29261.227167098674"/>
  </r>
  <r>
    <x v="11"/>
    <x v="4"/>
    <x v="0"/>
    <n v="10"/>
    <n v="14630.613583549337"/>
  </r>
  <r>
    <x v="0"/>
    <x v="5"/>
    <x v="1"/>
    <n v="5"/>
    <n v="7265.630008476568"/>
  </r>
  <r>
    <x v="14"/>
    <x v="0"/>
    <x v="2"/>
    <n v="16"/>
    <n v="44132.991617883956"/>
  </r>
  <r>
    <x v="0"/>
    <x v="0"/>
    <x v="2"/>
    <n v="7"/>
    <n v="9438.1958443445619"/>
  </r>
  <r>
    <x v="15"/>
    <x v="0"/>
    <x v="0"/>
    <n v="7"/>
    <n v="18000"/>
  </r>
  <r>
    <x v="0"/>
    <x v="3"/>
    <x v="2"/>
    <n v="5"/>
    <n v="3561.5833374885137"/>
  </r>
  <r>
    <x v="0"/>
    <x v="7"/>
    <x v="0"/>
    <n v="3"/>
    <n v="3561.5833374885137"/>
  </r>
  <r>
    <x v="0"/>
    <x v="7"/>
    <x v="1"/>
    <n v="8"/>
    <n v="5100"/>
  </r>
  <r>
    <x v="0"/>
    <x v="0"/>
    <x v="0"/>
    <n v="7"/>
    <n v="21369.500024931083"/>
  </r>
  <r>
    <x v="0"/>
    <x v="8"/>
    <x v="2"/>
    <n v="1"/>
    <n v="5342.3750062327708"/>
  </r>
  <r>
    <x v="0"/>
    <x v="4"/>
    <x v="3"/>
    <n v="26"/>
    <n v="50000"/>
  </r>
  <r>
    <x v="0"/>
    <x v="3"/>
    <x v="1"/>
    <n v="9"/>
    <n v="28492.66669990811"/>
  </r>
  <r>
    <x v="14"/>
    <x v="0"/>
    <x v="1"/>
    <n v="0"/>
    <n v="24588.381044249632"/>
  </r>
  <r>
    <x v="0"/>
    <x v="7"/>
    <x v="1"/>
    <n v="5"/>
    <n v="7000"/>
  </r>
  <r>
    <x v="0"/>
    <x v="0"/>
    <x v="3"/>
    <n v="10"/>
    <n v="7799.8675090998449"/>
  </r>
  <r>
    <x v="14"/>
    <x v="3"/>
    <x v="2"/>
    <n v="12"/>
    <n v="78808.913603364199"/>
  </r>
  <r>
    <x v="0"/>
    <x v="7"/>
    <x v="0"/>
    <n v="6"/>
    <n v="6720"/>
  </r>
  <r>
    <x v="0"/>
    <x v="7"/>
    <x v="1"/>
    <n v="3"/>
    <n v="4451.9791718606421"/>
  </r>
  <r>
    <x v="14"/>
    <x v="0"/>
    <x v="1"/>
    <n v="15"/>
    <n v="47285.348162018527"/>
  </r>
  <r>
    <x v="0"/>
    <x v="0"/>
    <x v="1"/>
    <n v="10"/>
    <n v="7200"/>
  </r>
  <r>
    <x v="0"/>
    <x v="4"/>
    <x v="0"/>
    <n v="9"/>
    <n v="44519.791718606422"/>
  </r>
  <r>
    <x v="0"/>
    <x v="5"/>
    <x v="0"/>
    <n v="4"/>
    <n v="2493.1083362419595"/>
  </r>
  <r>
    <x v="14"/>
    <x v="0"/>
    <x v="0"/>
    <n v="1"/>
    <n v="31523.565441345683"/>
  </r>
  <r>
    <x v="0"/>
    <x v="1"/>
    <x v="0"/>
    <n v="8"/>
    <n v="21369.500024931083"/>
  </r>
  <r>
    <x v="14"/>
    <x v="8"/>
    <x v="0"/>
    <n v="10"/>
    <n v="126094.26176538273"/>
  </r>
  <r>
    <x v="14"/>
    <x v="6"/>
    <x v="2"/>
    <n v="1"/>
    <n v="99299.231140238902"/>
  </r>
  <r>
    <x v="14"/>
    <x v="4"/>
    <x v="2"/>
    <n v="22"/>
    <n v="86689.804963700633"/>
  </r>
  <r>
    <x v="0"/>
    <x v="3"/>
    <x v="2"/>
    <n v="30"/>
    <n v="50000"/>
  </r>
  <r>
    <x v="0"/>
    <x v="0"/>
    <x v="2"/>
    <n v="3"/>
    <n v="4273.9000049862161"/>
  </r>
  <r>
    <x v="0"/>
    <x v="7"/>
    <x v="2"/>
    <n v="3"/>
    <n v="4451.9791718606421"/>
  </r>
  <r>
    <x v="0"/>
    <x v="0"/>
    <x v="0"/>
    <n v="10"/>
    <n v="10684.750012465542"/>
  </r>
  <r>
    <x v="14"/>
    <x v="3"/>
    <x v="2"/>
    <n v="25"/>
    <n v="63835.220018725006"/>
  </r>
  <r>
    <x v="14"/>
    <x v="0"/>
    <x v="1"/>
    <n v="5"/>
    <n v="36252.100257547536"/>
  </r>
  <r>
    <x v="0"/>
    <x v="3"/>
    <x v="0"/>
    <n v="7"/>
    <n v="7960"/>
  </r>
  <r>
    <x v="0"/>
    <x v="0"/>
    <x v="2"/>
    <n v="23"/>
    <n v="8903.9583437212841"/>
  </r>
  <r>
    <x v="18"/>
    <x v="0"/>
    <x v="0"/>
    <n v="3"/>
    <n v="50815.977559664309"/>
  </r>
  <r>
    <x v="14"/>
    <x v="0"/>
    <x v="0"/>
    <n v="4"/>
    <n v="47285.348162018527"/>
  </r>
  <r>
    <x v="14"/>
    <x v="3"/>
    <x v="2"/>
    <n v="10"/>
    <n v="75656.557059229643"/>
  </r>
  <r>
    <x v="0"/>
    <x v="5"/>
    <x v="1"/>
    <n v="20"/>
    <n v="4273.9000049862161"/>
  </r>
  <r>
    <x v="48"/>
    <x v="0"/>
    <x v="0"/>
    <n v="11"/>
    <n v="47004.779242689488"/>
  </r>
  <r>
    <x v="14"/>
    <x v="0"/>
    <x v="1"/>
    <n v="10"/>
    <n v="47285.348162018527"/>
  </r>
  <r>
    <x v="14"/>
    <x v="0"/>
    <x v="1"/>
    <n v="8"/>
    <n v="91418.339779902482"/>
  </r>
  <r>
    <x v="14"/>
    <x v="0"/>
    <x v="2"/>
    <n v="14"/>
    <n v="124518.08349331544"/>
  </r>
  <r>
    <x v="14"/>
    <x v="0"/>
    <x v="1"/>
    <n v="3"/>
    <n v="69213.140283018583"/>
  </r>
  <r>
    <x v="3"/>
    <x v="3"/>
    <x v="0"/>
    <n v="4"/>
    <n v="3500"/>
  </r>
  <r>
    <x v="14"/>
    <x v="3"/>
    <x v="3"/>
    <n v="20"/>
    <n v="63047.130882691366"/>
  </r>
  <r>
    <x v="47"/>
    <x v="3"/>
    <x v="3"/>
    <n v="15"/>
    <n v="72412.768022521646"/>
  </r>
  <r>
    <x v="7"/>
    <x v="5"/>
    <x v="2"/>
    <n v="10"/>
    <n v="50815.977559664309"/>
  </r>
  <r>
    <x v="0"/>
    <x v="3"/>
    <x v="2"/>
    <n v="5"/>
    <n v="21369.500024931083"/>
  </r>
  <r>
    <x v="14"/>
    <x v="0"/>
    <x v="2"/>
    <n v="6"/>
    <n v="55166.239522354947"/>
  </r>
  <r>
    <x v="0"/>
    <x v="0"/>
    <x v="1"/>
    <n v="3"/>
    <n v="3205.4250037396623"/>
  </r>
  <r>
    <x v="0"/>
    <x v="5"/>
    <x v="2"/>
    <n v="8"/>
    <n v="10684.750012465542"/>
  </r>
  <r>
    <x v="0"/>
    <x v="0"/>
    <x v="0"/>
    <n v="5"/>
    <n v="5342.3750062327708"/>
  </r>
  <r>
    <x v="14"/>
    <x v="3"/>
    <x v="2"/>
    <n v="10"/>
    <n v="118213.37040504631"/>
  </r>
  <r>
    <x v="11"/>
    <x v="3"/>
    <x v="1"/>
    <n v="15"/>
    <n v="12192.177986291113"/>
  </r>
  <r>
    <x v="14"/>
    <x v="4"/>
    <x v="0"/>
    <n v="8"/>
    <n v="70928.022243027779"/>
  </r>
  <r>
    <x v="14"/>
    <x v="0"/>
    <x v="0"/>
    <n v="3"/>
    <n v="39404.456801682099"/>
  </r>
  <r>
    <x v="61"/>
    <x v="0"/>
    <x v="1"/>
    <n v="7"/>
    <n v="18987"/>
  </r>
  <r>
    <x v="14"/>
    <x v="3"/>
    <x v="3"/>
    <n v="15"/>
    <n v="44921.080753917595"/>
  </r>
  <r>
    <x v="0"/>
    <x v="3"/>
    <x v="1"/>
    <n v="14"/>
    <n v="60000"/>
  </r>
  <r>
    <x v="14"/>
    <x v="3"/>
    <x v="2"/>
    <n v="5"/>
    <n v="71243.257897441246"/>
  </r>
  <r>
    <x v="0"/>
    <x v="3"/>
    <x v="3"/>
    <n v="16"/>
    <n v="4487.5950052355274"/>
  </r>
  <r>
    <x v="0"/>
    <x v="5"/>
    <x v="0"/>
    <n v="7"/>
    <n v="4314.929445034084"/>
  </r>
  <r>
    <x v="0"/>
    <x v="0"/>
    <x v="1"/>
    <n v="1"/>
    <n v="3739.6625043629392"/>
  </r>
  <r>
    <x v="41"/>
    <x v="3"/>
    <x v="3"/>
    <n v="4"/>
    <n v="76223.966339496474"/>
  </r>
  <r>
    <x v="21"/>
    <x v="3"/>
    <x v="2"/>
    <n v="12"/>
    <n v="32666.305522511171"/>
  </r>
  <r>
    <x v="14"/>
    <x v="7"/>
    <x v="1"/>
    <n v="8"/>
    <n v="19000"/>
  </r>
  <r>
    <x v="7"/>
    <x v="2"/>
    <x v="2"/>
    <n v="14"/>
    <n v="63519.971949580387"/>
  </r>
  <r>
    <x v="0"/>
    <x v="3"/>
    <x v="0"/>
    <n v="22"/>
    <n v="16027.125018698311"/>
  </r>
  <r>
    <x v="0"/>
    <x v="7"/>
    <x v="0"/>
    <n v="9"/>
    <n v="7123.1666749770275"/>
  </r>
  <r>
    <x v="0"/>
    <x v="3"/>
    <x v="2"/>
    <n v="5"/>
    <n v="2675.675098121621"/>
  </r>
  <r>
    <x v="14"/>
    <x v="7"/>
    <x v="1"/>
    <n v="2"/>
    <n v="23642.674081009263"/>
  </r>
  <r>
    <x v="48"/>
    <x v="3"/>
    <x v="0"/>
    <n v="14"/>
    <n v="57167.974754622352"/>
  </r>
  <r>
    <x v="0"/>
    <x v="3"/>
    <x v="1"/>
    <n v="10"/>
    <n v="42739.000049862167"/>
  </r>
  <r>
    <x v="33"/>
    <x v="3"/>
    <x v="0"/>
    <n v="2"/>
    <n v="5120.2912876821438"/>
  </r>
  <r>
    <x v="48"/>
    <x v="4"/>
    <x v="3"/>
    <n v="20"/>
    <n v="127039.94389916077"/>
  </r>
  <r>
    <x v="2"/>
    <x v="3"/>
    <x v="0"/>
    <n v="5"/>
    <n v="90000"/>
  </r>
  <r>
    <x v="0"/>
    <x v="2"/>
    <x v="3"/>
    <n v="2"/>
    <n v="7123.1666749770275"/>
  </r>
  <r>
    <x v="0"/>
    <x v="0"/>
    <x v="2"/>
    <n v="5"/>
    <n v="10000"/>
  </r>
  <r>
    <x v="14"/>
    <x v="0"/>
    <x v="0"/>
    <n v="14"/>
    <n v="45709.169889951241"/>
  </r>
  <r>
    <x v="0"/>
    <x v="7"/>
    <x v="1"/>
    <n v="5"/>
    <n v="3561.5833374885137"/>
  </r>
  <r>
    <x v="12"/>
    <x v="0"/>
    <x v="3"/>
    <n v="15"/>
    <n v="38111.983169748237"/>
  </r>
  <r>
    <x v="2"/>
    <x v="0"/>
    <x v="2"/>
    <n v="4"/>
    <n v="60000"/>
  </r>
  <r>
    <x v="0"/>
    <x v="2"/>
    <x v="2"/>
    <n v="2"/>
    <n v="40000"/>
  </r>
  <r>
    <x v="0"/>
    <x v="0"/>
    <x v="2"/>
    <n v="6"/>
    <n v="15190.15293438851"/>
  </r>
  <r>
    <x v="78"/>
    <x v="3"/>
    <x v="2"/>
    <n v="20"/>
    <n v="114335.9495092447"/>
  </r>
  <r>
    <x v="14"/>
    <x v="3"/>
    <x v="0"/>
    <n v="10"/>
    <n v="36252.100257547536"/>
  </r>
  <r>
    <x v="14"/>
    <x v="5"/>
    <x v="2"/>
    <n v="5"/>
    <n v="47285.348162018527"/>
  </r>
  <r>
    <x v="8"/>
    <x v="8"/>
    <x v="2"/>
    <n v="20"/>
    <n v="88927.960729412545"/>
  </r>
  <r>
    <x v="73"/>
    <x v="5"/>
    <x v="1"/>
    <n v="5"/>
    <n v="6000"/>
  </r>
  <r>
    <x v="2"/>
    <x v="0"/>
    <x v="1"/>
    <n v="20"/>
    <n v="35000"/>
  </r>
  <r>
    <x v="14"/>
    <x v="0"/>
    <x v="0"/>
    <n v="10"/>
    <n v="55166.239522354947"/>
  </r>
  <r>
    <x v="3"/>
    <x v="5"/>
    <x v="0"/>
    <n v="10"/>
    <n v="1783.166904422254"/>
  </r>
  <r>
    <x v="79"/>
    <x v="3"/>
    <x v="0"/>
    <n v="13"/>
    <n v="13500"/>
  </r>
  <r>
    <x v="14"/>
    <x v="5"/>
    <x v="2"/>
    <n v="5"/>
    <n v="59106.685202523156"/>
  </r>
  <r>
    <x v="0"/>
    <x v="3"/>
    <x v="0"/>
    <n v="5"/>
    <n v="12608.005014709339"/>
  </r>
  <r>
    <x v="11"/>
    <x v="5"/>
    <x v="1"/>
    <n v="15"/>
    <n v="44654.095718350931"/>
  </r>
  <r>
    <x v="2"/>
    <x v="0"/>
    <x v="2"/>
    <n v="20"/>
    <n v="69000"/>
  </r>
  <r>
    <x v="0"/>
    <x v="3"/>
    <x v="0"/>
    <n v="6"/>
    <n v="6000"/>
  </r>
  <r>
    <x v="0"/>
    <x v="3"/>
    <x v="3"/>
    <n v="25"/>
    <n v="8903.9583437212841"/>
  </r>
  <r>
    <x v="26"/>
    <x v="3"/>
    <x v="1"/>
    <n v="17"/>
    <n v="30000"/>
  </r>
  <r>
    <x v="0"/>
    <x v="0"/>
    <x v="0"/>
    <n v="2"/>
    <n v="8600"/>
  </r>
  <r>
    <x v="14"/>
    <x v="0"/>
    <x v="0"/>
    <n v="4"/>
    <n v="81600"/>
  </r>
  <r>
    <x v="80"/>
    <x v="0"/>
    <x v="1"/>
    <n v="3"/>
    <n v="15404.364569961488"/>
  </r>
  <r>
    <x v="17"/>
    <x v="0"/>
    <x v="0"/>
    <n v="20"/>
    <n v="63918.498996971248"/>
  </r>
  <r>
    <x v="2"/>
    <x v="1"/>
    <x v="2"/>
    <n v="20"/>
    <n v="75000"/>
  </r>
  <r>
    <x v="2"/>
    <x v="0"/>
    <x v="0"/>
    <n v="14"/>
    <n v="59000"/>
  </r>
  <r>
    <x v="17"/>
    <x v="3"/>
    <x v="3"/>
    <n v="5"/>
    <n v="50000"/>
  </r>
  <r>
    <x v="14"/>
    <x v="1"/>
    <x v="0"/>
    <n v="15"/>
    <n v="126094.26176538273"/>
  </r>
  <r>
    <x v="24"/>
    <x v="3"/>
    <x v="3"/>
    <n v="7"/>
    <n v="26691.183012544854"/>
  </r>
  <r>
    <x v="0"/>
    <x v="0"/>
    <x v="0"/>
    <n v="0"/>
    <n v="8903.9583437212841"/>
  </r>
  <r>
    <x v="3"/>
    <x v="3"/>
    <x v="2"/>
    <n v="18"/>
    <n v="8725"/>
  </r>
  <r>
    <x v="14"/>
    <x v="0"/>
    <x v="0"/>
    <n v="4"/>
    <n v="50437.70470615309"/>
  </r>
  <r>
    <x v="14"/>
    <x v="5"/>
    <x v="1"/>
    <n v="15"/>
    <n v="67775.665698893223"/>
  </r>
  <r>
    <x v="17"/>
    <x v="0"/>
    <x v="0"/>
    <n v="6"/>
    <n v="52118.160720607324"/>
  </r>
  <r>
    <x v="0"/>
    <x v="0"/>
    <x v="3"/>
    <n v="6"/>
    <n v="3561.5833374885137"/>
  </r>
  <r>
    <x v="0"/>
    <x v="3"/>
    <x v="0"/>
    <n v="21"/>
    <n v="8013.5625093491553"/>
  </r>
  <r>
    <x v="15"/>
    <x v="3"/>
    <x v="0"/>
    <n v="5"/>
    <n v="28000"/>
  </r>
  <r>
    <x v="14"/>
    <x v="0"/>
    <x v="2"/>
    <n v="2"/>
    <n v="50064.150455673145"/>
  </r>
  <r>
    <x v="17"/>
    <x v="0"/>
    <x v="0"/>
    <n v="9"/>
    <n v="50437.70470615309"/>
  </r>
  <r>
    <x v="2"/>
    <x v="0"/>
    <x v="2"/>
    <n v="1"/>
    <n v="27840"/>
  </r>
  <r>
    <x v="0"/>
    <x v="5"/>
    <x v="2"/>
    <n v="1"/>
    <n v="6232.7708406048987"/>
  </r>
  <r>
    <x v="30"/>
    <x v="2"/>
    <x v="2"/>
    <n v="25"/>
    <n v="50000"/>
  </r>
  <r>
    <x v="66"/>
    <x v="1"/>
    <x v="2"/>
    <n v="10"/>
    <n v="48000"/>
  </r>
  <r>
    <x v="81"/>
    <x v="3"/>
    <x v="0"/>
    <n v="21"/>
    <n v="24000"/>
  </r>
  <r>
    <x v="2"/>
    <x v="0"/>
    <x v="0"/>
    <n v="12"/>
    <n v="75000"/>
  </r>
  <r>
    <x v="34"/>
    <x v="0"/>
    <x v="0"/>
    <n v="2"/>
    <n v="58799.349940520107"/>
  </r>
  <r>
    <x v="3"/>
    <x v="8"/>
    <x v="1"/>
    <n v="8"/>
    <n v="21228.177433598263"/>
  </r>
  <r>
    <x v="2"/>
    <x v="3"/>
    <x v="2"/>
    <n v="10"/>
    <n v="60000"/>
  </r>
  <r>
    <x v="15"/>
    <x v="0"/>
    <x v="1"/>
    <n v="10"/>
    <n v="18018.883790212141"/>
  </r>
  <r>
    <x v="0"/>
    <x v="7"/>
    <x v="0"/>
    <n v="7"/>
    <n v="7200"/>
  </r>
  <r>
    <x v="2"/>
    <x v="0"/>
    <x v="3"/>
    <n v="2"/>
    <n v="56000"/>
  </r>
  <r>
    <x v="0"/>
    <x v="0"/>
    <x v="0"/>
    <n v="7"/>
    <n v="9616.275011218986"/>
  </r>
  <r>
    <x v="82"/>
    <x v="3"/>
    <x v="0"/>
    <n v="9"/>
    <n v="51497.005988023957"/>
  </r>
  <r>
    <x v="18"/>
    <x v="3"/>
    <x v="1"/>
    <n v="25"/>
    <n v="104172.75399731184"/>
  </r>
  <r>
    <x v="2"/>
    <x v="3"/>
    <x v="0"/>
    <n v="2"/>
    <n v="88000"/>
  </r>
  <r>
    <x v="2"/>
    <x v="0"/>
    <x v="0"/>
    <n v="6"/>
    <n v="80000"/>
  </r>
  <r>
    <x v="14"/>
    <x v="5"/>
    <x v="0"/>
    <n v="20"/>
    <n v="19000"/>
  </r>
  <r>
    <x v="63"/>
    <x v="8"/>
    <x v="0"/>
    <n v="3"/>
    <n v="19055.991584874118"/>
  </r>
  <r>
    <x v="0"/>
    <x v="8"/>
    <x v="1"/>
    <n v="15"/>
    <n v="8547.8000099724322"/>
  </r>
  <r>
    <x v="0"/>
    <x v="8"/>
    <x v="1"/>
    <n v="13"/>
    <n v="19588.708356186824"/>
  </r>
  <r>
    <x v="2"/>
    <x v="0"/>
    <x v="0"/>
    <n v="1"/>
    <n v="61000"/>
  </r>
  <r>
    <x v="14"/>
    <x v="5"/>
    <x v="1"/>
    <n v="10"/>
    <n v="53590.061250287661"/>
  </r>
  <r>
    <x v="14"/>
    <x v="5"/>
    <x v="1"/>
    <n v="10"/>
    <n v="53590.061250287661"/>
  </r>
  <r>
    <x v="0"/>
    <x v="3"/>
    <x v="0"/>
    <n v="1"/>
    <n v="4451.9791718606421"/>
  </r>
  <r>
    <x v="27"/>
    <x v="3"/>
    <x v="3"/>
    <n v="12"/>
    <n v="25407.988779832154"/>
  </r>
  <r>
    <x v="22"/>
    <x v="5"/>
    <x v="1"/>
    <n v="14"/>
    <n v="23000"/>
  </r>
  <r>
    <x v="0"/>
    <x v="3"/>
    <x v="3"/>
    <n v="13"/>
    <n v="16027.125018698311"/>
  </r>
  <r>
    <x v="2"/>
    <x v="2"/>
    <x v="3"/>
    <n v="6"/>
    <n v="60000"/>
  </r>
  <r>
    <x v="0"/>
    <x v="0"/>
    <x v="0"/>
    <n v="5"/>
    <n v="4800"/>
  </r>
  <r>
    <x v="62"/>
    <x v="3"/>
    <x v="0"/>
    <n v="25"/>
    <n v="106815.148267971"/>
  </r>
  <r>
    <x v="0"/>
    <x v="8"/>
    <x v="2"/>
    <n v="3"/>
    <n v="8903.9583437212841"/>
  </r>
  <r>
    <x v="2"/>
    <x v="3"/>
    <x v="0"/>
    <n v="12"/>
    <n v="60000"/>
  </r>
  <r>
    <x v="0"/>
    <x v="3"/>
    <x v="0"/>
    <n v="4"/>
    <n v="46300.583387350678"/>
  </r>
  <r>
    <x v="0"/>
    <x v="3"/>
    <x v="2"/>
    <n v="3"/>
    <n v="13355.937515581925"/>
  </r>
  <r>
    <x v="2"/>
    <x v="6"/>
    <x v="0"/>
    <n v="10"/>
    <n v="74000"/>
  </r>
  <r>
    <x v="2"/>
    <x v="0"/>
    <x v="2"/>
    <n v="13"/>
    <n v="95856"/>
  </r>
  <r>
    <x v="2"/>
    <x v="5"/>
    <x v="2"/>
    <n v="15"/>
    <n v="40000"/>
  </r>
  <r>
    <x v="83"/>
    <x v="3"/>
    <x v="2"/>
    <n v="5"/>
    <n v="4400"/>
  </r>
  <r>
    <x v="2"/>
    <x v="0"/>
    <x v="0"/>
    <n v="30"/>
    <n v="90000"/>
  </r>
  <r>
    <x v="0"/>
    <x v="3"/>
    <x v="1"/>
    <n v="2"/>
    <n v="8013.5625093491553"/>
  </r>
  <r>
    <x v="0"/>
    <x v="3"/>
    <x v="0"/>
    <n v="8"/>
    <n v="17807.916687442568"/>
  </r>
  <r>
    <x v="0"/>
    <x v="7"/>
    <x v="0"/>
    <n v="6"/>
    <n v="12465.541681209797"/>
  </r>
  <r>
    <x v="30"/>
    <x v="0"/>
    <x v="3"/>
    <n v="6"/>
    <n v="80000"/>
  </r>
  <r>
    <x v="2"/>
    <x v="3"/>
    <x v="0"/>
    <n v="11"/>
    <n v="100000"/>
  </r>
  <r>
    <x v="66"/>
    <x v="5"/>
    <x v="2"/>
    <n v="25"/>
    <n v="49200"/>
  </r>
  <r>
    <x v="0"/>
    <x v="3"/>
    <x v="0"/>
    <n v="1"/>
    <n v="9000"/>
  </r>
  <r>
    <x v="0"/>
    <x v="0"/>
    <x v="0"/>
    <n v="6"/>
    <n v="5342.3750062327708"/>
  </r>
  <r>
    <x v="3"/>
    <x v="3"/>
    <x v="0"/>
    <n v="15"/>
    <n v="40000"/>
  </r>
  <r>
    <x v="14"/>
    <x v="0"/>
    <x v="0"/>
    <n v="2"/>
    <n v="40980.635073749385"/>
  </r>
  <r>
    <x v="14"/>
    <x v="5"/>
    <x v="2"/>
    <n v="8"/>
    <n v="45709.169889951241"/>
  </r>
  <r>
    <x v="0"/>
    <x v="3"/>
    <x v="0"/>
    <n v="1"/>
    <n v="7123.1666749770275"/>
  </r>
  <r>
    <x v="47"/>
    <x v="1"/>
    <x v="0"/>
    <n v="12"/>
    <n v="100000"/>
  </r>
  <r>
    <x v="18"/>
    <x v="0"/>
    <x v="0"/>
    <n v="15"/>
    <n v="78764.765217479682"/>
  </r>
  <r>
    <x v="16"/>
    <x v="0"/>
    <x v="2"/>
    <n v="10"/>
    <n v="152986.44846039536"/>
  </r>
  <r>
    <x v="8"/>
    <x v="0"/>
    <x v="1"/>
    <n v="12"/>
    <n v="44463.980364706273"/>
  </r>
  <r>
    <x v="18"/>
    <x v="8"/>
    <x v="3"/>
    <n v="8"/>
    <n v="38111.983169748237"/>
  </r>
  <r>
    <x v="14"/>
    <x v="3"/>
    <x v="0"/>
    <n v="20"/>
    <n v="118213.37040504631"/>
  </r>
  <r>
    <x v="14"/>
    <x v="5"/>
    <x v="2"/>
    <n v="10"/>
    <n v="39404.456801682099"/>
  </r>
  <r>
    <x v="5"/>
    <x v="8"/>
    <x v="3"/>
    <n v="3"/>
    <n v="90198.36016840415"/>
  </r>
  <r>
    <x v="14"/>
    <x v="6"/>
    <x v="0"/>
    <n v="14"/>
    <n v="47285.348162018527"/>
  </r>
  <r>
    <x v="2"/>
    <x v="5"/>
    <x v="0"/>
    <n v="1"/>
    <n v="56000"/>
  </r>
  <r>
    <x v="56"/>
    <x v="0"/>
    <x v="3"/>
    <n v="2"/>
    <n v="5082.6943786459069"/>
  </r>
  <r>
    <x v="14"/>
    <x v="5"/>
    <x v="1"/>
    <n v="10"/>
    <n v="53590.061250287661"/>
  </r>
  <r>
    <x v="62"/>
    <x v="4"/>
    <x v="1"/>
    <n v="17"/>
    <n v="76906.906752939132"/>
  </r>
  <r>
    <x v="2"/>
    <x v="0"/>
    <x v="0"/>
    <n v="5"/>
    <n v="85000"/>
  </r>
  <r>
    <x v="49"/>
    <x v="8"/>
    <x v="2"/>
    <n v="10"/>
    <n v="72000"/>
  </r>
  <r>
    <x v="2"/>
    <x v="0"/>
    <x v="3"/>
    <n v="7"/>
    <n v="55000"/>
  </r>
  <r>
    <x v="14"/>
    <x v="1"/>
    <x v="0"/>
    <n v="25"/>
    <n v="67775.665698893223"/>
  </r>
  <r>
    <x v="14"/>
    <x v="0"/>
    <x v="0"/>
    <n v="1"/>
    <n v="40586.590505732565"/>
  </r>
  <r>
    <x v="2"/>
    <x v="0"/>
    <x v="0"/>
    <n v="25"/>
    <n v="50846"/>
  </r>
  <r>
    <x v="2"/>
    <x v="5"/>
    <x v="1"/>
    <n v="16"/>
    <n v="63000"/>
  </r>
  <r>
    <x v="16"/>
    <x v="5"/>
    <x v="0"/>
    <n v="5"/>
    <n v="81592.772512210868"/>
  </r>
  <r>
    <x v="24"/>
    <x v="0"/>
    <x v="3"/>
    <n v="15"/>
    <n v="50700"/>
  </r>
  <r>
    <x v="14"/>
    <x v="0"/>
    <x v="0"/>
    <n v="1"/>
    <n v="31523.565441345683"/>
  </r>
  <r>
    <x v="2"/>
    <x v="0"/>
    <x v="3"/>
    <n v="6"/>
    <n v="70000"/>
  </r>
  <r>
    <x v="17"/>
    <x v="3"/>
    <x v="2"/>
    <n v="15"/>
    <n v="63918.498996971248"/>
  </r>
  <r>
    <x v="84"/>
    <x v="0"/>
    <x v="1"/>
    <n v="2"/>
    <n v="7261.724659606657"/>
  </r>
  <r>
    <x v="74"/>
    <x v="2"/>
    <x v="0"/>
    <n v="2"/>
    <n v="11404.820437438224"/>
  </r>
  <r>
    <x v="30"/>
    <x v="8"/>
    <x v="3"/>
    <n v="5"/>
    <n v="120000"/>
  </r>
  <r>
    <x v="16"/>
    <x v="0"/>
    <x v="0"/>
    <n v="5"/>
    <n v="91791.869076237213"/>
  </r>
  <r>
    <x v="16"/>
    <x v="0"/>
    <x v="2"/>
    <n v="7"/>
    <n v="112190.06220428993"/>
  </r>
  <r>
    <x v="2"/>
    <x v="3"/>
    <x v="2"/>
    <n v="18"/>
    <n v="40000"/>
  </r>
  <r>
    <x v="2"/>
    <x v="5"/>
    <x v="0"/>
    <n v="12"/>
    <n v="107000"/>
  </r>
  <r>
    <x v="2"/>
    <x v="3"/>
    <x v="0"/>
    <n v="10"/>
    <n v="82000"/>
  </r>
  <r>
    <x v="16"/>
    <x v="8"/>
    <x v="0"/>
    <n v="15"/>
    <n v="101990.96564026357"/>
  </r>
  <r>
    <x v="16"/>
    <x v="3"/>
    <x v="2"/>
    <n v="4"/>
    <n v="43000"/>
  </r>
  <r>
    <x v="2"/>
    <x v="1"/>
    <x v="0"/>
    <n v="20"/>
    <n v="69000"/>
  </r>
  <r>
    <x v="0"/>
    <x v="3"/>
    <x v="2"/>
    <n v="3"/>
    <n v="30000"/>
  </r>
  <r>
    <x v="16"/>
    <x v="0"/>
    <x v="3"/>
    <n v="2"/>
    <n v="48955.663507326513"/>
  </r>
  <r>
    <x v="2"/>
    <x v="3"/>
    <x v="0"/>
    <n v="8"/>
    <n v="70000"/>
  </r>
  <r>
    <x v="2"/>
    <x v="0"/>
    <x v="0"/>
    <n v="7"/>
    <n v="45000"/>
  </r>
  <r>
    <x v="74"/>
    <x v="4"/>
    <x v="1"/>
    <n v="12"/>
    <n v="35000"/>
  </r>
  <r>
    <x v="0"/>
    <x v="3"/>
    <x v="2"/>
    <n v="29"/>
    <n v="8903.9583437212841"/>
  </r>
  <r>
    <x v="74"/>
    <x v="3"/>
    <x v="2"/>
    <n v="20"/>
    <n v="28353.650809742252"/>
  </r>
  <r>
    <x v="0"/>
    <x v="0"/>
    <x v="0"/>
    <n v="10"/>
    <n v="11800"/>
  </r>
  <r>
    <x v="0"/>
    <x v="3"/>
    <x v="1"/>
    <n v="6"/>
    <n v="6410.8500074793246"/>
  </r>
  <r>
    <x v="2"/>
    <x v="0"/>
    <x v="0"/>
    <n v="3"/>
    <n v="50000"/>
  </r>
  <r>
    <x v="55"/>
    <x v="3"/>
    <x v="1"/>
    <n v="10"/>
    <n v="85000"/>
  </r>
  <r>
    <x v="0"/>
    <x v="3"/>
    <x v="2"/>
    <n v="10"/>
    <n v="17807.916687442568"/>
  </r>
  <r>
    <x v="0"/>
    <x v="1"/>
    <x v="1"/>
    <n v="8"/>
    <n v="16027.125018698311"/>
  </r>
  <r>
    <x v="2"/>
    <x v="4"/>
    <x v="1"/>
    <n v="27"/>
    <n v="192000"/>
  </r>
  <r>
    <x v="2"/>
    <x v="0"/>
    <x v="1"/>
    <n v="6"/>
    <n v="54000"/>
  </r>
  <r>
    <x v="0"/>
    <x v="3"/>
    <x v="0"/>
    <n v="12"/>
    <n v="18000"/>
  </r>
  <r>
    <x v="0"/>
    <x v="7"/>
    <x v="2"/>
    <n v="5"/>
    <n v="5342.3750062327708"/>
  </r>
  <r>
    <x v="0"/>
    <x v="3"/>
    <x v="1"/>
    <n v="3"/>
    <n v="7123.1666749770275"/>
  </r>
  <r>
    <x v="85"/>
    <x v="3"/>
    <x v="0"/>
    <n v="10"/>
    <n v="15000"/>
  </r>
  <r>
    <x v="0"/>
    <x v="0"/>
    <x v="0"/>
    <n v="12"/>
    <n v="14000"/>
  </r>
  <r>
    <x v="0"/>
    <x v="0"/>
    <x v="1"/>
    <n v="4"/>
    <n v="8000"/>
  </r>
  <r>
    <x v="33"/>
    <x v="6"/>
    <x v="2"/>
    <n v="7"/>
    <n v="12500"/>
  </r>
  <r>
    <x v="2"/>
    <x v="5"/>
    <x v="0"/>
    <n v="12"/>
    <n v="140000"/>
  </r>
  <r>
    <x v="3"/>
    <x v="8"/>
    <x v="0"/>
    <n v="1"/>
    <n v="12000"/>
  </r>
  <r>
    <x v="12"/>
    <x v="0"/>
    <x v="2"/>
    <n v="15"/>
    <n v="38111.983169748237"/>
  </r>
  <r>
    <x v="0"/>
    <x v="3"/>
    <x v="2"/>
    <n v="2"/>
    <n v="10684.750012465542"/>
  </r>
  <r>
    <x v="0"/>
    <x v="0"/>
    <x v="0"/>
    <n v="1"/>
    <n v="6232.7708406048987"/>
  </r>
  <r>
    <x v="3"/>
    <x v="0"/>
    <x v="1"/>
    <n v="8"/>
    <n v="45000"/>
  </r>
  <r>
    <x v="2"/>
    <x v="3"/>
    <x v="3"/>
    <n v="6"/>
    <n v="80000"/>
  </r>
  <r>
    <x v="0"/>
    <x v="0"/>
    <x v="0"/>
    <n v="7"/>
    <n v="26711.875031163851"/>
  </r>
  <r>
    <x v="86"/>
    <x v="0"/>
    <x v="0"/>
    <n v="17"/>
    <n v="100000"/>
  </r>
  <r>
    <x v="16"/>
    <x v="3"/>
    <x v="0"/>
    <n v="10"/>
    <n v="69353.856635379227"/>
  </r>
  <r>
    <x v="16"/>
    <x v="1"/>
    <x v="0"/>
    <n v="30"/>
    <n v="49975.573163729154"/>
  </r>
  <r>
    <x v="0"/>
    <x v="3"/>
    <x v="2"/>
    <n v="5"/>
    <n v="10239.552095279476"/>
  </r>
  <r>
    <x v="0"/>
    <x v="2"/>
    <x v="0"/>
    <n v="2"/>
    <n v="8903.9583437212841"/>
  </r>
  <r>
    <x v="77"/>
    <x v="0"/>
    <x v="2"/>
    <n v="10"/>
    <n v="36000"/>
  </r>
  <r>
    <x v="0"/>
    <x v="7"/>
    <x v="3"/>
    <n v="4"/>
    <n v="3739.6625043629392"/>
  </r>
  <r>
    <x v="18"/>
    <x v="0"/>
    <x v="0"/>
    <n v="8"/>
    <n v="61614.372791092981"/>
  </r>
  <r>
    <x v="0"/>
    <x v="7"/>
    <x v="2"/>
    <n v="3"/>
    <n v="3561.5833374885137"/>
  </r>
  <r>
    <x v="0"/>
    <x v="0"/>
    <x v="1"/>
    <n v="6"/>
    <n v="6410.8500074793246"/>
  </r>
  <r>
    <x v="18"/>
    <x v="0"/>
    <x v="3"/>
    <n v="5"/>
    <n v="36206.384011260823"/>
  </r>
  <r>
    <x v="0"/>
    <x v="3"/>
    <x v="2"/>
    <n v="20"/>
    <n v="13500"/>
  </r>
  <r>
    <x v="55"/>
    <x v="5"/>
    <x v="0"/>
    <n v="2"/>
    <n v="3000"/>
  </r>
  <r>
    <x v="0"/>
    <x v="3"/>
    <x v="0"/>
    <n v="9"/>
    <n v="21369.500024931083"/>
  </r>
  <r>
    <x v="0"/>
    <x v="3"/>
    <x v="2"/>
    <n v="28"/>
    <n v="10684.750012465542"/>
  </r>
  <r>
    <x v="5"/>
    <x v="3"/>
    <x v="3"/>
    <n v="25"/>
    <n v="176585.52201983347"/>
  </r>
  <r>
    <x v="19"/>
    <x v="3"/>
    <x v="1"/>
    <n v="7"/>
    <n v="54627.175876639136"/>
  </r>
  <r>
    <x v="63"/>
    <x v="1"/>
    <x v="0"/>
    <n v="10"/>
    <n v="30489.586535798586"/>
  </r>
  <r>
    <x v="0"/>
    <x v="3"/>
    <x v="3"/>
    <n v="0"/>
    <n v="5591.6858398569666"/>
  </r>
  <r>
    <x v="11"/>
    <x v="8"/>
    <x v="0"/>
    <n v="10"/>
    <n v="82000"/>
  </r>
  <r>
    <x v="0"/>
    <x v="7"/>
    <x v="3"/>
    <n v="0"/>
    <n v="10000"/>
  </r>
  <r>
    <x v="0"/>
    <x v="0"/>
    <x v="1"/>
    <n v="0"/>
    <n v="9000"/>
  </r>
  <r>
    <x v="0"/>
    <x v="0"/>
    <x v="0"/>
    <n v="1"/>
    <n v="9000"/>
  </r>
  <r>
    <x v="0"/>
    <x v="3"/>
    <x v="1"/>
    <n v="7"/>
    <n v="11753.225013712095"/>
  </r>
  <r>
    <x v="0"/>
    <x v="7"/>
    <x v="1"/>
    <n v="2"/>
    <n v="3632.815004238284"/>
  </r>
  <r>
    <x v="18"/>
    <x v="0"/>
    <x v="1"/>
    <n v="16"/>
    <n v="95279.957924370581"/>
  </r>
  <r>
    <x v="14"/>
    <x v="8"/>
    <x v="2"/>
    <n v="4"/>
    <n v="70928.022243027779"/>
  </r>
  <r>
    <x v="48"/>
    <x v="2"/>
    <x v="0"/>
    <n v="12"/>
    <n v="52086.37699865592"/>
  </r>
  <r>
    <x v="0"/>
    <x v="3"/>
    <x v="1"/>
    <n v="4"/>
    <n v="4897.177089046706"/>
  </r>
  <r>
    <x v="49"/>
    <x v="5"/>
    <x v="1"/>
    <n v="15"/>
    <n v="63807.047488395103"/>
  </r>
  <r>
    <x v="22"/>
    <x v="3"/>
    <x v="0"/>
    <n v="5"/>
    <n v="24000"/>
  </r>
  <r>
    <x v="78"/>
    <x v="3"/>
    <x v="1"/>
    <n v="20"/>
    <n v="60000"/>
  </r>
  <r>
    <x v="0"/>
    <x v="0"/>
    <x v="1"/>
    <n v="3"/>
    <n v="5342.3750062327708"/>
  </r>
  <r>
    <x v="0"/>
    <x v="3"/>
    <x v="2"/>
    <n v="5"/>
    <n v="8903.9583437212841"/>
  </r>
  <r>
    <x v="14"/>
    <x v="0"/>
    <x v="0"/>
    <n v="2"/>
    <n v="40980.635073749385"/>
  </r>
  <r>
    <x v="0"/>
    <x v="3"/>
    <x v="3"/>
    <n v="7"/>
    <n v="10684.750012465542"/>
  </r>
  <r>
    <x v="0"/>
    <x v="8"/>
    <x v="2"/>
    <n v="21"/>
    <n v="21369.500024931083"/>
  </r>
  <r>
    <x v="87"/>
    <x v="3"/>
    <x v="0"/>
    <n v="12"/>
    <n v="18000"/>
  </r>
  <r>
    <x v="35"/>
    <x v="3"/>
    <x v="2"/>
    <n v="4"/>
    <n v="41000"/>
  </r>
  <r>
    <x v="0"/>
    <x v="0"/>
    <x v="2"/>
    <n v="4"/>
    <n v="28492.66669990811"/>
  </r>
  <r>
    <x v="2"/>
    <x v="0"/>
    <x v="0"/>
    <n v="4"/>
    <n v="49500"/>
  </r>
  <r>
    <x v="0"/>
    <x v="7"/>
    <x v="2"/>
    <n v="6"/>
    <n v="6600"/>
  </r>
  <r>
    <x v="14"/>
    <x v="8"/>
    <x v="0"/>
    <n v="15"/>
    <n v="110332.47904470989"/>
  </r>
  <r>
    <x v="14"/>
    <x v="0"/>
    <x v="1"/>
    <n v="6"/>
    <n v="47285.348162018527"/>
  </r>
  <r>
    <x v="3"/>
    <x v="3"/>
    <x v="0"/>
    <n v="5"/>
    <n v="5300"/>
  </r>
  <r>
    <x v="18"/>
    <x v="0"/>
    <x v="0"/>
    <n v="15"/>
    <n v="43828.780645210471"/>
  </r>
  <r>
    <x v="2"/>
    <x v="0"/>
    <x v="3"/>
    <n v="14"/>
    <n v="80000"/>
  </r>
  <r>
    <x v="9"/>
    <x v="0"/>
    <x v="2"/>
    <n v="3"/>
    <n v="11518.711713336908"/>
  </r>
  <r>
    <x v="16"/>
    <x v="0"/>
    <x v="3"/>
    <n v="5"/>
    <n v="152986.44846039536"/>
  </r>
  <r>
    <x v="2"/>
    <x v="3"/>
    <x v="0"/>
    <n v="2"/>
    <n v="125000"/>
  </r>
  <r>
    <x v="16"/>
    <x v="8"/>
    <x v="3"/>
    <n v="30"/>
    <n v="101990.96564026357"/>
  </r>
  <r>
    <x v="2"/>
    <x v="4"/>
    <x v="3"/>
    <n v="15"/>
    <n v="105000"/>
  </r>
  <r>
    <x v="88"/>
    <x v="3"/>
    <x v="0"/>
    <n v="20"/>
    <n v="50815.977559664309"/>
  </r>
  <r>
    <x v="2"/>
    <x v="0"/>
    <x v="0"/>
    <n v="7"/>
    <n v="75000"/>
  </r>
  <r>
    <x v="0"/>
    <x v="0"/>
    <x v="1"/>
    <n v="8"/>
    <n v="4451.9791718606421"/>
  </r>
  <r>
    <x v="2"/>
    <x v="0"/>
    <x v="3"/>
    <n v="10"/>
    <n v="110000"/>
  </r>
  <r>
    <x v="14"/>
    <x v="2"/>
    <x v="0"/>
    <n v="1"/>
    <n v="42556.81334581667"/>
  </r>
  <r>
    <x v="0"/>
    <x v="2"/>
    <x v="3"/>
    <n v="7"/>
    <n v="8013.5625093491553"/>
  </r>
  <r>
    <x v="2"/>
    <x v="3"/>
    <x v="0"/>
    <n v="25"/>
    <n v="125000"/>
  </r>
  <r>
    <x v="2"/>
    <x v="0"/>
    <x v="1"/>
    <n v="12"/>
    <n v="60000"/>
  </r>
  <r>
    <x v="0"/>
    <x v="0"/>
    <x v="3"/>
    <n v="5"/>
    <n v="39355.495879248076"/>
  </r>
  <r>
    <x v="5"/>
    <x v="1"/>
    <x v="0"/>
    <n v="12"/>
    <n v="57167.974754622352"/>
  </r>
  <r>
    <x v="52"/>
    <x v="0"/>
    <x v="0"/>
    <n v="8"/>
    <n v="50694.322109187968"/>
  </r>
  <r>
    <x v="2"/>
    <x v="3"/>
    <x v="0"/>
    <n v="30"/>
    <n v="57500"/>
  </r>
  <r>
    <x v="18"/>
    <x v="1"/>
    <x v="0"/>
    <n v="15"/>
    <n v="78764.765217479682"/>
  </r>
  <r>
    <x v="2"/>
    <x v="3"/>
    <x v="0"/>
    <n v="10"/>
    <n v="80000"/>
  </r>
  <r>
    <x v="14"/>
    <x v="3"/>
    <x v="2"/>
    <n v="15"/>
    <n v="70928.022243027779"/>
  </r>
  <r>
    <x v="2"/>
    <x v="1"/>
    <x v="0"/>
    <n v="3"/>
    <n v="33000"/>
  </r>
  <r>
    <x v="2"/>
    <x v="0"/>
    <x v="0"/>
    <n v="1"/>
    <n v="100000"/>
  </r>
  <r>
    <x v="2"/>
    <x v="3"/>
    <x v="2"/>
    <n v="20"/>
    <n v="60000"/>
  </r>
  <r>
    <x v="2"/>
    <x v="0"/>
    <x v="2"/>
    <n v="7"/>
    <n v="95000"/>
  </r>
  <r>
    <x v="2"/>
    <x v="0"/>
    <x v="3"/>
    <n v="33"/>
    <n v="24000"/>
  </r>
  <r>
    <x v="2"/>
    <x v="2"/>
    <x v="0"/>
    <n v="0"/>
    <n v="50000"/>
  </r>
  <r>
    <x v="2"/>
    <x v="1"/>
    <x v="0"/>
    <n v="22"/>
    <n v="103000"/>
  </r>
  <r>
    <x v="2"/>
    <x v="6"/>
    <x v="1"/>
    <n v="8"/>
    <n v="36000"/>
  </r>
  <r>
    <x v="2"/>
    <x v="0"/>
    <x v="0"/>
    <n v="17"/>
    <n v="85000"/>
  </r>
  <r>
    <x v="36"/>
    <x v="4"/>
    <x v="2"/>
    <n v="20"/>
    <n v="100000"/>
  </r>
  <r>
    <x v="17"/>
    <x v="0"/>
    <x v="0"/>
    <n v="12"/>
    <n v="83000"/>
  </r>
  <r>
    <x v="2"/>
    <x v="2"/>
    <x v="2"/>
    <n v="25"/>
    <n v="85000"/>
  </r>
  <r>
    <x v="2"/>
    <x v="3"/>
    <x v="2"/>
    <n v="5"/>
    <n v="120000"/>
  </r>
  <r>
    <x v="2"/>
    <x v="2"/>
    <x v="2"/>
    <n v="22"/>
    <n v="69960"/>
  </r>
  <r>
    <x v="2"/>
    <x v="3"/>
    <x v="0"/>
    <n v="14"/>
    <n v="97000"/>
  </r>
  <r>
    <x v="14"/>
    <x v="0"/>
    <x v="0"/>
    <n v="7"/>
    <n v="94570.696324037053"/>
  </r>
  <r>
    <x v="11"/>
    <x v="3"/>
    <x v="1"/>
    <n v="6"/>
    <n v="39000"/>
  </r>
  <r>
    <x v="0"/>
    <x v="3"/>
    <x v="3"/>
    <n v="15"/>
    <n v="4451.9791718606421"/>
  </r>
  <r>
    <x v="2"/>
    <x v="6"/>
    <x v="1"/>
    <n v="25"/>
    <n v="62000"/>
  </r>
  <r>
    <x v="2"/>
    <x v="2"/>
    <x v="0"/>
    <n v="15"/>
    <n v="44000"/>
  </r>
  <r>
    <x v="2"/>
    <x v="3"/>
    <x v="2"/>
    <n v="30"/>
    <n v="150000"/>
  </r>
  <r>
    <x v="89"/>
    <x v="1"/>
    <x v="0"/>
    <n v="15"/>
    <n v="228671.89901848941"/>
  </r>
  <r>
    <x v="2"/>
    <x v="0"/>
    <x v="1"/>
    <n v="6"/>
    <n v="73500"/>
  </r>
  <r>
    <x v="2"/>
    <x v="0"/>
    <x v="0"/>
    <n v="7"/>
    <n v="77500"/>
  </r>
  <r>
    <x v="2"/>
    <x v="0"/>
    <x v="1"/>
    <n v="10"/>
    <n v="60800"/>
  </r>
  <r>
    <x v="2"/>
    <x v="3"/>
    <x v="0"/>
    <n v="10"/>
    <n v="136000"/>
  </r>
  <r>
    <x v="0"/>
    <x v="6"/>
    <x v="0"/>
    <n v="6"/>
    <n v="20000"/>
  </r>
  <r>
    <x v="2"/>
    <x v="2"/>
    <x v="0"/>
    <n v="14"/>
    <n v="95000"/>
  </r>
  <r>
    <x v="2"/>
    <x v="3"/>
    <x v="3"/>
    <n v="25"/>
    <n v="130000"/>
  </r>
  <r>
    <x v="2"/>
    <x v="0"/>
    <x v="2"/>
    <n v="10"/>
    <n v="65000"/>
  </r>
  <r>
    <x v="2"/>
    <x v="8"/>
    <x v="2"/>
    <n v="8"/>
    <n v="80000"/>
  </r>
  <r>
    <x v="2"/>
    <x v="7"/>
    <x v="2"/>
    <n v="30"/>
    <n v="37000"/>
  </r>
  <r>
    <x v="2"/>
    <x v="3"/>
    <x v="3"/>
    <n v="8"/>
    <n v="40000"/>
  </r>
  <r>
    <x v="2"/>
    <x v="0"/>
    <x v="0"/>
    <n v="10"/>
    <n v="49000"/>
  </r>
  <r>
    <x v="2"/>
    <x v="0"/>
    <x v="1"/>
    <n v="14"/>
    <n v="65000"/>
  </r>
  <r>
    <x v="2"/>
    <x v="0"/>
    <x v="1"/>
    <n v="1"/>
    <n v="55000"/>
  </r>
  <r>
    <x v="2"/>
    <x v="3"/>
    <x v="0"/>
    <n v="1"/>
    <n v="40000"/>
  </r>
  <r>
    <x v="2"/>
    <x v="0"/>
    <x v="0"/>
    <n v="15"/>
    <n v="60000"/>
  </r>
  <r>
    <x v="8"/>
    <x v="0"/>
    <x v="2"/>
    <n v="4"/>
    <n v="45734.379803697877"/>
  </r>
  <r>
    <x v="2"/>
    <x v="0"/>
    <x v="2"/>
    <n v="30"/>
    <n v="150000"/>
  </r>
  <r>
    <x v="2"/>
    <x v="3"/>
    <x v="0"/>
    <n v="21"/>
    <n v="88000"/>
  </r>
  <r>
    <x v="2"/>
    <x v="0"/>
    <x v="0"/>
    <n v="13"/>
    <n v="64500"/>
  </r>
  <r>
    <x v="22"/>
    <x v="2"/>
    <x v="0"/>
    <n v="20"/>
    <n v="57600"/>
  </r>
  <r>
    <x v="2"/>
    <x v="5"/>
    <x v="0"/>
    <n v="15"/>
    <n v="50000"/>
  </r>
  <r>
    <x v="2"/>
    <x v="3"/>
    <x v="2"/>
    <n v="10"/>
    <n v="120000"/>
  </r>
  <r>
    <x v="2"/>
    <x v="3"/>
    <x v="1"/>
    <n v="29"/>
    <n v="107000"/>
  </r>
  <r>
    <x v="2"/>
    <x v="0"/>
    <x v="2"/>
    <n v="6"/>
    <n v="40000"/>
  </r>
  <r>
    <x v="2"/>
    <x v="3"/>
    <x v="3"/>
    <n v="12"/>
    <n v="81000"/>
  </r>
  <r>
    <x v="2"/>
    <x v="6"/>
    <x v="0"/>
    <n v="20"/>
    <n v="45000"/>
  </r>
  <r>
    <x v="2"/>
    <x v="6"/>
    <x v="0"/>
    <n v="5"/>
    <n v="49000"/>
  </r>
  <r>
    <x v="0"/>
    <x v="4"/>
    <x v="3"/>
    <n v="1"/>
    <n v="13355.937515581925"/>
  </r>
  <r>
    <x v="2"/>
    <x v="3"/>
    <x v="3"/>
    <n v="20"/>
    <n v="72000"/>
  </r>
  <r>
    <x v="2"/>
    <x v="0"/>
    <x v="0"/>
    <n v="7"/>
    <n v="50000"/>
  </r>
  <r>
    <x v="2"/>
    <x v="0"/>
    <x v="0"/>
    <n v="2"/>
    <n v="57678"/>
  </r>
  <r>
    <x v="2"/>
    <x v="0"/>
    <x v="0"/>
    <n v="16"/>
    <n v="80442"/>
  </r>
  <r>
    <x v="2"/>
    <x v="3"/>
    <x v="3"/>
    <n v="9"/>
    <n v="75000"/>
  </r>
  <r>
    <x v="2"/>
    <x v="0"/>
    <x v="0"/>
    <n v="12"/>
    <n v="61000"/>
  </r>
  <r>
    <x v="2"/>
    <x v="2"/>
    <x v="0"/>
    <n v="10"/>
    <n v="77000"/>
  </r>
  <r>
    <x v="2"/>
    <x v="1"/>
    <x v="2"/>
    <n v="9"/>
    <n v="92000"/>
  </r>
  <r>
    <x v="2"/>
    <x v="0"/>
    <x v="1"/>
    <n v="10"/>
    <n v="72000"/>
  </r>
  <r>
    <x v="0"/>
    <x v="8"/>
    <x v="0"/>
    <n v="3"/>
    <n v="14000"/>
  </r>
  <r>
    <x v="2"/>
    <x v="3"/>
    <x v="2"/>
    <n v="10"/>
    <n v="111000"/>
  </r>
  <r>
    <x v="2"/>
    <x v="0"/>
    <x v="0"/>
    <n v="20"/>
    <n v="80000"/>
  </r>
  <r>
    <x v="0"/>
    <x v="0"/>
    <x v="0"/>
    <n v="5"/>
    <n v="57875.729234188344"/>
  </r>
  <r>
    <x v="0"/>
    <x v="5"/>
    <x v="2"/>
    <n v="8"/>
    <n v="25000"/>
  </r>
  <r>
    <x v="2"/>
    <x v="1"/>
    <x v="3"/>
    <n v="2"/>
    <n v="24000"/>
  </r>
  <r>
    <x v="2"/>
    <x v="3"/>
    <x v="2"/>
    <n v="25"/>
    <n v="61000"/>
  </r>
  <r>
    <x v="16"/>
    <x v="0"/>
    <x v="2"/>
    <n v="11"/>
    <n v="56095.031102144967"/>
  </r>
  <r>
    <x v="16"/>
    <x v="5"/>
    <x v="2"/>
    <n v="5"/>
    <n v="71393.675948184507"/>
  </r>
  <r>
    <x v="2"/>
    <x v="3"/>
    <x v="0"/>
    <n v="18"/>
    <n v="96230"/>
  </r>
  <r>
    <x v="2"/>
    <x v="0"/>
    <x v="2"/>
    <n v="1"/>
    <n v="75000"/>
  </r>
  <r>
    <x v="2"/>
    <x v="0"/>
    <x v="0"/>
    <n v="5"/>
    <n v="102000"/>
  </r>
  <r>
    <x v="74"/>
    <x v="3"/>
    <x v="0"/>
    <n v="3"/>
    <n v="19008.034062397041"/>
  </r>
  <r>
    <x v="0"/>
    <x v="0"/>
    <x v="0"/>
    <n v="5"/>
    <n v="4356"/>
  </r>
  <r>
    <x v="0"/>
    <x v="5"/>
    <x v="0"/>
    <n v="4"/>
    <n v="5342.3750062327708"/>
  </r>
  <r>
    <x v="2"/>
    <x v="3"/>
    <x v="2"/>
    <n v="20"/>
    <n v="67000"/>
  </r>
  <r>
    <x v="0"/>
    <x v="0"/>
    <x v="0"/>
    <n v="7"/>
    <n v="8547.8000099724322"/>
  </r>
  <r>
    <x v="0"/>
    <x v="0"/>
    <x v="0"/>
    <n v="4"/>
    <n v="16027.125018698311"/>
  </r>
  <r>
    <x v="0"/>
    <x v="8"/>
    <x v="2"/>
    <n v="36"/>
    <n v="10684.750012465542"/>
  </r>
  <r>
    <x v="21"/>
    <x v="5"/>
    <x v="0"/>
    <n v="8"/>
    <n v="30000"/>
  </r>
  <r>
    <x v="0"/>
    <x v="3"/>
    <x v="2"/>
    <n v="0"/>
    <n v="8903.9583437212841"/>
  </r>
  <r>
    <x v="0"/>
    <x v="3"/>
    <x v="4"/>
    <n v="10"/>
    <n v="20000"/>
  </r>
  <r>
    <x v="16"/>
    <x v="0"/>
    <x v="0"/>
    <n v="10"/>
    <n v="87712.230450626681"/>
  </r>
  <r>
    <x v="0"/>
    <x v="3"/>
    <x v="1"/>
    <n v="6"/>
    <n v="17807.916687442568"/>
  </r>
  <r>
    <x v="52"/>
    <x v="0"/>
    <x v="2"/>
    <n v="2"/>
    <n v="41000"/>
  </r>
  <r>
    <x v="2"/>
    <x v="3"/>
    <x v="2"/>
    <n v="4"/>
    <n v="60000"/>
  </r>
  <r>
    <x v="11"/>
    <x v="0"/>
    <x v="1"/>
    <n v="2"/>
    <n v="32187.34988380854"/>
  </r>
  <r>
    <x v="49"/>
    <x v="2"/>
    <x v="0"/>
    <n v="5"/>
    <n v="39879.404680246938"/>
  </r>
  <r>
    <x v="0"/>
    <x v="0"/>
    <x v="2"/>
    <n v="2"/>
    <n v="5698.5333399816218"/>
  </r>
  <r>
    <x v="0"/>
    <x v="3"/>
    <x v="0"/>
    <n v="6"/>
    <n v="7123.1666749770275"/>
  </r>
  <r>
    <x v="0"/>
    <x v="3"/>
    <x v="2"/>
    <n v="15"/>
    <n v="4451.9791718606421"/>
  </r>
  <r>
    <x v="0"/>
    <x v="0"/>
    <x v="2"/>
    <n v="6"/>
    <n v="6410.8500074793246"/>
  </r>
  <r>
    <x v="0"/>
    <x v="3"/>
    <x v="1"/>
    <n v="12"/>
    <n v="20479.104190558952"/>
  </r>
  <r>
    <x v="0"/>
    <x v="0"/>
    <x v="3"/>
    <n v="5"/>
    <n v="11040.908346214392"/>
  </r>
  <r>
    <x v="0"/>
    <x v="6"/>
    <x v="2"/>
    <n v="7"/>
    <n v="17807.916687442568"/>
  </r>
  <r>
    <x v="0"/>
    <x v="0"/>
    <x v="0"/>
    <n v="11"/>
    <n v="3561.5833374885137"/>
  </r>
  <r>
    <x v="14"/>
    <x v="0"/>
    <x v="2"/>
    <n v="5"/>
    <n v="26795.030625143831"/>
  </r>
  <r>
    <x v="85"/>
    <x v="3"/>
    <x v="3"/>
    <n v="10"/>
    <n v="20400"/>
  </r>
  <r>
    <x v="14"/>
    <x v="5"/>
    <x v="0"/>
    <n v="35"/>
    <n v="39404.456801682099"/>
  </r>
  <r>
    <x v="89"/>
    <x v="0"/>
    <x v="0"/>
    <n v="7"/>
    <n v="149907.13380100971"/>
  </r>
  <r>
    <x v="0"/>
    <x v="0"/>
    <x v="0"/>
    <n v="1"/>
    <n v="4095.8208381117906"/>
  </r>
  <r>
    <x v="16"/>
    <x v="5"/>
    <x v="0"/>
    <n v="7"/>
    <n v="127488.70705032947"/>
  </r>
  <r>
    <x v="14"/>
    <x v="3"/>
    <x v="1"/>
    <n v="20"/>
    <n v="58318.59606648951"/>
  </r>
  <r>
    <x v="11"/>
    <x v="1"/>
    <x v="0"/>
    <n v="2"/>
    <n v="9509.8988293070688"/>
  </r>
  <r>
    <x v="0"/>
    <x v="0"/>
    <x v="0"/>
    <n v="3"/>
    <n v="12821.700014958649"/>
  </r>
  <r>
    <x v="0"/>
    <x v="0"/>
    <x v="1"/>
    <n v="6"/>
    <n v="4000"/>
  </r>
  <r>
    <x v="2"/>
    <x v="0"/>
    <x v="1"/>
    <n v="2"/>
    <n v="42000"/>
  </r>
  <r>
    <x v="0"/>
    <x v="3"/>
    <x v="1"/>
    <n v="19"/>
    <n v="3200"/>
  </r>
  <r>
    <x v="29"/>
    <x v="0"/>
    <x v="2"/>
    <n v="10"/>
    <n v="60000"/>
  </r>
  <r>
    <x v="2"/>
    <x v="0"/>
    <x v="0"/>
    <n v="9"/>
    <n v="85000"/>
  </r>
  <r>
    <x v="2"/>
    <x v="3"/>
    <x v="0"/>
    <n v="15"/>
    <n v="109000"/>
  </r>
  <r>
    <x v="63"/>
    <x v="0"/>
    <x v="1"/>
    <n v="14"/>
    <n v="76223.966339496474"/>
  </r>
  <r>
    <x v="2"/>
    <x v="2"/>
    <x v="2"/>
    <n v="13"/>
    <n v="77000"/>
  </r>
  <r>
    <x v="0"/>
    <x v="0"/>
    <x v="1"/>
    <n v="4"/>
    <n v="25000"/>
  </r>
  <r>
    <x v="2"/>
    <x v="3"/>
    <x v="2"/>
    <n v="12"/>
    <n v="64000"/>
  </r>
  <r>
    <x v="14"/>
    <x v="2"/>
    <x v="2"/>
    <n v="10"/>
    <n v="231119.74856804207"/>
  </r>
  <r>
    <x v="2"/>
    <x v="0"/>
    <x v="1"/>
    <n v="10"/>
    <n v="76000"/>
  </r>
  <r>
    <x v="14"/>
    <x v="0"/>
    <x v="2"/>
    <n v="8"/>
    <n v="15761.782720672842"/>
  </r>
  <r>
    <x v="16"/>
    <x v="2"/>
    <x v="2"/>
    <n v="17"/>
    <n v="168285.09330643489"/>
  </r>
  <r>
    <x v="77"/>
    <x v="0"/>
    <x v="0"/>
    <n v="13"/>
    <n v="50000"/>
  </r>
  <r>
    <x v="28"/>
    <x v="1"/>
    <x v="0"/>
    <n v="8"/>
    <n v="7200"/>
  </r>
  <r>
    <x v="5"/>
    <x v="8"/>
    <x v="1"/>
    <n v="7"/>
    <n v="53356.776437647524"/>
  </r>
  <r>
    <x v="2"/>
    <x v="6"/>
    <x v="2"/>
    <n v="10"/>
    <n v="45000"/>
  </r>
  <r>
    <x v="0"/>
    <x v="3"/>
    <x v="1"/>
    <n v="4"/>
    <n v="5000"/>
  </r>
  <r>
    <x v="16"/>
    <x v="0"/>
    <x v="1"/>
    <n v="20"/>
    <n v="75473.31457379504"/>
  </r>
  <r>
    <x v="38"/>
    <x v="3"/>
    <x v="2"/>
    <n v="5"/>
    <n v="15000"/>
  </r>
  <r>
    <x v="5"/>
    <x v="1"/>
    <x v="1"/>
    <n v="8"/>
    <n v="42558.381206218859"/>
  </r>
  <r>
    <x v="2"/>
    <x v="0"/>
    <x v="0"/>
    <n v="5"/>
    <n v="61000"/>
  </r>
  <r>
    <x v="2"/>
    <x v="0"/>
    <x v="0"/>
    <n v="2"/>
    <n v="66000"/>
  </r>
  <r>
    <x v="0"/>
    <x v="7"/>
    <x v="1"/>
    <n v="8"/>
    <n v="4950.6008391090336"/>
  </r>
  <r>
    <x v="2"/>
    <x v="3"/>
    <x v="2"/>
    <n v="14"/>
    <n v="55000"/>
  </r>
  <r>
    <x v="2"/>
    <x v="7"/>
    <x v="0"/>
    <n v="10"/>
    <n v="32000"/>
  </r>
  <r>
    <x v="0"/>
    <x v="0"/>
    <x v="1"/>
    <n v="6"/>
    <n v="18000"/>
  </r>
  <r>
    <x v="0"/>
    <x v="0"/>
    <x v="0"/>
    <n v="21"/>
    <n v="11575.14584683767"/>
  </r>
  <r>
    <x v="63"/>
    <x v="5"/>
    <x v="1"/>
    <n v="15"/>
    <n v="63519.971949580387"/>
  </r>
  <r>
    <x v="0"/>
    <x v="6"/>
    <x v="1"/>
    <n v="5"/>
    <n v="71231.666749770273"/>
  </r>
  <r>
    <x v="24"/>
    <x v="0"/>
    <x v="0"/>
    <n v="1"/>
    <n v="10000"/>
  </r>
  <r>
    <x v="2"/>
    <x v="0"/>
    <x v="0"/>
    <n v="3"/>
    <n v="74300"/>
  </r>
  <r>
    <x v="0"/>
    <x v="8"/>
    <x v="0"/>
    <n v="10"/>
    <n v="26711.875031163851"/>
  </r>
  <r>
    <x v="0"/>
    <x v="3"/>
    <x v="0"/>
    <n v="4"/>
    <n v="9545.0433444692171"/>
  </r>
  <r>
    <x v="2"/>
    <x v="0"/>
    <x v="0"/>
    <n v="15"/>
    <n v="95000"/>
  </r>
  <r>
    <x v="2"/>
    <x v="5"/>
    <x v="0"/>
    <n v="15"/>
    <n v="64300"/>
  </r>
  <r>
    <x v="2"/>
    <x v="8"/>
    <x v="1"/>
    <n v="20"/>
    <n v="250000"/>
  </r>
  <r>
    <x v="2"/>
    <x v="3"/>
    <x v="2"/>
    <n v="10"/>
    <n v="89000"/>
  </r>
  <r>
    <x v="2"/>
    <x v="0"/>
    <x v="1"/>
    <n v="1"/>
    <n v="75000"/>
  </r>
  <r>
    <x v="2"/>
    <x v="0"/>
    <x v="1"/>
    <n v="5"/>
    <n v="45000"/>
  </r>
  <r>
    <x v="2"/>
    <x v="4"/>
    <x v="1"/>
    <n v="22"/>
    <n v="127500"/>
  </r>
  <r>
    <x v="2"/>
    <x v="4"/>
    <x v="2"/>
    <n v="18"/>
    <n v="170000"/>
  </r>
  <r>
    <x v="90"/>
    <x v="0"/>
    <x v="1"/>
    <n v="2"/>
    <n v="9600"/>
  </r>
  <r>
    <x v="2"/>
    <x v="0"/>
    <x v="1"/>
    <n v="27"/>
    <n v="62000"/>
  </r>
  <r>
    <x v="2"/>
    <x v="3"/>
    <x v="0"/>
    <n v="3"/>
    <n v="22000"/>
  </r>
  <r>
    <x v="2"/>
    <x v="0"/>
    <x v="0"/>
    <n v="8"/>
    <n v="45000"/>
  </r>
  <r>
    <x v="2"/>
    <x v="0"/>
    <x v="0"/>
    <n v="6"/>
    <n v="145000"/>
  </r>
  <r>
    <x v="2"/>
    <x v="0"/>
    <x v="1"/>
    <n v="14"/>
    <n v="89000"/>
  </r>
  <r>
    <x v="2"/>
    <x v="5"/>
    <x v="0"/>
    <n v="11"/>
    <n v="38000"/>
  </r>
  <r>
    <x v="17"/>
    <x v="0"/>
    <x v="0"/>
    <n v="3"/>
    <n v="49168.076151516347"/>
  </r>
  <r>
    <x v="0"/>
    <x v="0"/>
    <x v="0"/>
    <n v="8"/>
    <n v="8903.9583437212841"/>
  </r>
  <r>
    <x v="91"/>
    <x v="3"/>
    <x v="2"/>
    <n v="8"/>
    <n v="10000"/>
  </r>
  <r>
    <x v="2"/>
    <x v="3"/>
    <x v="3"/>
    <n v="30"/>
    <n v="105000"/>
  </r>
  <r>
    <x v="92"/>
    <x v="0"/>
    <x v="2"/>
    <n v="0"/>
    <n v="12000"/>
  </r>
  <r>
    <x v="0"/>
    <x v="5"/>
    <x v="1"/>
    <n v="3"/>
    <n v="3561.5833374885137"/>
  </r>
  <r>
    <x v="16"/>
    <x v="0"/>
    <x v="3"/>
    <n v="5"/>
    <n v="86692.320794224041"/>
  </r>
  <r>
    <x v="0"/>
    <x v="4"/>
    <x v="0"/>
    <n v="18"/>
    <n v="8000"/>
  </r>
  <r>
    <x v="0"/>
    <x v="0"/>
    <x v="2"/>
    <n v="6"/>
    <n v="6767.0083412281756"/>
  </r>
  <r>
    <x v="14"/>
    <x v="8"/>
    <x v="0"/>
    <n v="14"/>
    <n v="48073.437298052166"/>
  </r>
  <r>
    <x v="18"/>
    <x v="3"/>
    <x v="2"/>
    <n v="15"/>
    <n v="76223.966339496474"/>
  </r>
  <r>
    <x v="22"/>
    <x v="3"/>
    <x v="2"/>
    <n v="15"/>
    <n v="85333.333333333328"/>
  </r>
  <r>
    <x v="14"/>
    <x v="3"/>
    <x v="1"/>
    <n v="8"/>
    <n v="76223.981237173866"/>
  </r>
  <r>
    <x v="3"/>
    <x v="3"/>
    <x v="0"/>
    <n v="5"/>
    <n v="30000"/>
  </r>
  <r>
    <x v="0"/>
    <x v="0"/>
    <x v="1"/>
    <n v="4"/>
    <n v="34000"/>
  </r>
  <r>
    <x v="0"/>
    <x v="3"/>
    <x v="0"/>
    <n v="5"/>
    <n v="3205.4250037396623"/>
  </r>
  <r>
    <x v="5"/>
    <x v="3"/>
    <x v="2"/>
    <n v="5"/>
    <n v="45000"/>
  </r>
  <r>
    <x v="93"/>
    <x v="3"/>
    <x v="1"/>
    <n v="8"/>
    <n v="24864"/>
  </r>
  <r>
    <x v="14"/>
    <x v="0"/>
    <x v="0"/>
    <n v="7"/>
    <n v="47285.348162018527"/>
  </r>
  <r>
    <x v="0"/>
    <x v="0"/>
    <x v="1"/>
    <n v="10"/>
    <n v="17807.916687442568"/>
  </r>
  <r>
    <x v="14"/>
    <x v="0"/>
    <x v="0"/>
    <n v="3"/>
    <n v="55166.239522354947"/>
  </r>
  <r>
    <x v="18"/>
    <x v="3"/>
    <x v="3"/>
    <n v="5"/>
    <n v="69871.969144538423"/>
  </r>
  <r>
    <x v="2"/>
    <x v="0"/>
    <x v="0"/>
    <n v="17"/>
    <n v="70970"/>
  </r>
  <r>
    <x v="18"/>
    <x v="2"/>
    <x v="0"/>
    <n v="7"/>
    <n v="76223.966339496474"/>
  </r>
  <r>
    <x v="47"/>
    <x v="1"/>
    <x v="1"/>
    <n v="5"/>
    <n v="110000"/>
  </r>
  <r>
    <x v="94"/>
    <x v="0"/>
    <x v="1"/>
    <n v="15"/>
    <n v="14400"/>
  </r>
  <r>
    <x v="2"/>
    <x v="8"/>
    <x v="1"/>
    <n v="8"/>
    <n v="125000"/>
  </r>
  <r>
    <x v="17"/>
    <x v="0"/>
    <x v="0"/>
    <n v="10"/>
    <n v="72768.752704244194"/>
  </r>
  <r>
    <x v="2"/>
    <x v="3"/>
    <x v="0"/>
    <n v="15"/>
    <n v="59000"/>
  </r>
  <r>
    <x v="2"/>
    <x v="0"/>
    <x v="0"/>
    <n v="5"/>
    <n v="71500"/>
  </r>
  <r>
    <x v="14"/>
    <x v="7"/>
    <x v="0"/>
    <n v="2"/>
    <n v="39404.456801682099"/>
  </r>
  <r>
    <x v="5"/>
    <x v="6"/>
    <x v="3"/>
    <n v="5"/>
    <n v="88927.960729412545"/>
  </r>
  <r>
    <x v="2"/>
    <x v="3"/>
    <x v="0"/>
    <n v="25"/>
    <n v="90000"/>
  </r>
  <r>
    <x v="0"/>
    <x v="3"/>
    <x v="1"/>
    <n v="30"/>
    <n v="12465.541681209797"/>
  </r>
  <r>
    <x v="2"/>
    <x v="0"/>
    <x v="0"/>
    <n v="8"/>
    <n v="40000"/>
  </r>
  <r>
    <x v="0"/>
    <x v="0"/>
    <x v="1"/>
    <n v="4"/>
    <n v="30000"/>
  </r>
  <r>
    <x v="2"/>
    <x v="1"/>
    <x v="0"/>
    <n v="1"/>
    <n v="46325"/>
  </r>
  <r>
    <x v="2"/>
    <x v="0"/>
    <x v="1"/>
    <n v="8"/>
    <n v="15000"/>
  </r>
  <r>
    <x v="2"/>
    <x v="0"/>
    <x v="0"/>
    <n v="15"/>
    <n v="31200"/>
  </r>
  <r>
    <x v="0"/>
    <x v="0"/>
    <x v="0"/>
    <n v="9"/>
    <n v="8903.9583437212841"/>
  </r>
  <r>
    <x v="95"/>
    <x v="0"/>
    <x v="1"/>
    <n v="8"/>
    <n v="15840"/>
  </r>
  <r>
    <x v="0"/>
    <x v="0"/>
    <x v="0"/>
    <n v="5"/>
    <n v="15136.729184326183"/>
  </r>
  <r>
    <x v="2"/>
    <x v="8"/>
    <x v="0"/>
    <n v="10"/>
    <n v="41000"/>
  </r>
  <r>
    <x v="26"/>
    <x v="3"/>
    <x v="0"/>
    <n v="2"/>
    <n v="11000"/>
  </r>
  <r>
    <x v="14"/>
    <x v="4"/>
    <x v="2"/>
    <n v="30"/>
    <n v="55166.239522354947"/>
  </r>
  <r>
    <x v="33"/>
    <x v="3"/>
    <x v="0"/>
    <n v="15"/>
    <n v="5689.2125418690484"/>
  </r>
  <r>
    <x v="26"/>
    <x v="0"/>
    <x v="0"/>
    <n v="3"/>
    <n v="17728"/>
  </r>
  <r>
    <x v="96"/>
    <x v="1"/>
    <x v="1"/>
    <n v="8"/>
    <n v="13745.704467353951"/>
  </r>
  <r>
    <x v="2"/>
    <x v="5"/>
    <x v="0"/>
    <n v="15"/>
    <n v="50000"/>
  </r>
  <r>
    <x v="17"/>
    <x v="0"/>
    <x v="0"/>
    <n v="7"/>
    <n v="78668.921842426149"/>
  </r>
  <r>
    <x v="2"/>
    <x v="7"/>
    <x v="0"/>
    <n v="10"/>
    <n v="85000"/>
  </r>
  <r>
    <x v="16"/>
    <x v="3"/>
    <x v="0"/>
    <n v="20"/>
    <n v="101990.96564026357"/>
  </r>
  <r>
    <x v="0"/>
    <x v="7"/>
    <x v="2"/>
    <n v="6"/>
    <n v="100614.72928405051"/>
  </r>
  <r>
    <x v="16"/>
    <x v="0"/>
    <x v="0"/>
    <n v="30"/>
    <n v="86692.320794224041"/>
  </r>
  <r>
    <x v="16"/>
    <x v="0"/>
    <x v="2"/>
    <n v="5"/>
    <n v="122389.15876831629"/>
  </r>
  <r>
    <x v="0"/>
    <x v="3"/>
    <x v="2"/>
    <n v="8"/>
    <n v="6410.8500074793246"/>
  </r>
  <r>
    <x v="2"/>
    <x v="0"/>
    <x v="0"/>
    <n v="3"/>
    <n v="44000"/>
  </r>
  <r>
    <x v="0"/>
    <x v="2"/>
    <x v="0"/>
    <n v="2"/>
    <n v="4451.9791718606421"/>
  </r>
  <r>
    <x v="3"/>
    <x v="0"/>
    <x v="0"/>
    <n v="6"/>
    <n v="4500"/>
  </r>
  <r>
    <x v="0"/>
    <x v="4"/>
    <x v="0"/>
    <n v="6"/>
    <n v="30273.458368652366"/>
  </r>
  <r>
    <x v="2"/>
    <x v="0"/>
    <x v="1"/>
    <n v="5"/>
    <n v="52000"/>
  </r>
  <r>
    <x v="5"/>
    <x v="8"/>
    <x v="2"/>
    <n v="9"/>
    <n v="75000"/>
  </r>
  <r>
    <x v="0"/>
    <x v="0"/>
    <x v="1"/>
    <n v="4"/>
    <n v="17807.916687442568"/>
  </r>
  <r>
    <x v="97"/>
    <x v="5"/>
    <x v="0"/>
    <n v="6"/>
    <n v="177600"/>
  </r>
  <r>
    <x v="0"/>
    <x v="0"/>
    <x v="0"/>
    <n v="5"/>
    <n v="11575.14584683767"/>
  </r>
  <r>
    <x v="7"/>
    <x v="3"/>
    <x v="0"/>
    <n v="10"/>
    <n v="26678.388218823762"/>
  </r>
  <r>
    <x v="14"/>
    <x v="8"/>
    <x v="0"/>
    <n v="12"/>
    <n v="126094.26176538273"/>
  </r>
  <r>
    <x v="0"/>
    <x v="0"/>
    <x v="0"/>
    <n v="2"/>
    <n v="6000"/>
  </r>
  <r>
    <x v="0"/>
    <x v="7"/>
    <x v="1"/>
    <n v="6"/>
    <n v="10000"/>
  </r>
  <r>
    <x v="2"/>
    <x v="0"/>
    <x v="1"/>
    <n v="2"/>
    <n v="50000"/>
  </r>
  <r>
    <x v="0"/>
    <x v="3"/>
    <x v="1"/>
    <n v="12"/>
    <n v="10000"/>
  </r>
  <r>
    <x v="2"/>
    <x v="0"/>
    <x v="1"/>
    <n v="12"/>
    <n v="50000"/>
  </r>
  <r>
    <x v="0"/>
    <x v="3"/>
    <x v="0"/>
    <n v="1"/>
    <n v="20000"/>
  </r>
  <r>
    <x v="14"/>
    <x v="0"/>
    <x v="1"/>
    <n v="3"/>
    <n v="31523.565441345683"/>
  </r>
  <r>
    <x v="18"/>
    <x v="1"/>
    <x v="0"/>
    <n v="10"/>
    <n v="63519.971949580387"/>
  </r>
  <r>
    <x v="9"/>
    <x v="1"/>
    <x v="1"/>
    <n v="15"/>
    <n v="35063.024516168378"/>
  </r>
  <r>
    <x v="2"/>
    <x v="0"/>
    <x v="0"/>
    <n v="2"/>
    <n v="55000"/>
  </r>
  <r>
    <x v="2"/>
    <x v="0"/>
    <x v="1"/>
    <n v="1"/>
    <n v="38000"/>
  </r>
  <r>
    <x v="0"/>
    <x v="0"/>
    <x v="1"/>
    <n v="1"/>
    <n v="32054.250037396621"/>
  </r>
  <r>
    <x v="2"/>
    <x v="0"/>
    <x v="0"/>
    <n v="20"/>
    <n v="35500"/>
  </r>
  <r>
    <x v="2"/>
    <x v="0"/>
    <x v="2"/>
    <n v="5"/>
    <n v="62000"/>
  </r>
  <r>
    <x v="14"/>
    <x v="0"/>
    <x v="1"/>
    <n v="1"/>
    <n v="33887.832849446611"/>
  </r>
  <r>
    <x v="2"/>
    <x v="0"/>
    <x v="2"/>
    <n v="1"/>
    <n v="60000"/>
  </r>
  <r>
    <x v="2"/>
    <x v="0"/>
    <x v="1"/>
    <n v="10"/>
    <n v="32884"/>
  </r>
  <r>
    <x v="2"/>
    <x v="0"/>
    <x v="0"/>
    <n v="2"/>
    <n v="42000"/>
  </r>
  <r>
    <x v="2"/>
    <x v="0"/>
    <x v="0"/>
    <n v="12"/>
    <n v="68000"/>
  </r>
  <r>
    <x v="2"/>
    <x v="5"/>
    <x v="2"/>
    <n v="8"/>
    <n v="85000"/>
  </r>
  <r>
    <x v="24"/>
    <x v="0"/>
    <x v="1"/>
    <n v="4"/>
    <n v="13000"/>
  </r>
  <r>
    <x v="0"/>
    <x v="0"/>
    <x v="0"/>
    <n v="5"/>
    <n v="15000"/>
  </r>
  <r>
    <x v="0"/>
    <x v="4"/>
    <x v="3"/>
    <n v="8"/>
    <n v="50000"/>
  </r>
  <r>
    <x v="0"/>
    <x v="7"/>
    <x v="0"/>
    <n v="1"/>
    <n v="7000"/>
  </r>
  <r>
    <x v="2"/>
    <x v="3"/>
    <x v="0"/>
    <n v="12"/>
    <n v="140000"/>
  </r>
  <r>
    <x v="0"/>
    <x v="0"/>
    <x v="3"/>
    <n v="2"/>
    <n v="7123.1666749770275"/>
  </r>
  <r>
    <x v="14"/>
    <x v="0"/>
    <x v="0"/>
    <n v="9"/>
    <n v="58318.59606648951"/>
  </r>
  <r>
    <x v="0"/>
    <x v="3"/>
    <x v="3"/>
    <n v="2"/>
    <n v="12109.383347460946"/>
  </r>
  <r>
    <x v="2"/>
    <x v="0"/>
    <x v="0"/>
    <n v="1"/>
    <n v="55000"/>
  </r>
  <r>
    <x v="56"/>
    <x v="3"/>
    <x v="2"/>
    <n v="16"/>
    <n v="60000"/>
  </r>
  <r>
    <x v="0"/>
    <x v="3"/>
    <x v="0"/>
    <n v="5"/>
    <n v="5698.5333399816218"/>
  </r>
  <r>
    <x v="98"/>
    <x v="2"/>
    <x v="0"/>
    <n v="7"/>
    <n v="9376.2513877177607"/>
  </r>
  <r>
    <x v="14"/>
    <x v="0"/>
    <x v="0"/>
    <n v="5"/>
    <n v="94570.696324037053"/>
  </r>
  <r>
    <x v="99"/>
    <x v="8"/>
    <x v="0"/>
    <n v="5"/>
    <n v="36000"/>
  </r>
  <r>
    <x v="0"/>
    <x v="3"/>
    <x v="1"/>
    <n v="4"/>
    <n v="65889.291743537498"/>
  </r>
  <r>
    <x v="62"/>
    <x v="0"/>
    <x v="3"/>
    <n v="7"/>
    <n v="106000"/>
  </r>
  <r>
    <x v="62"/>
    <x v="1"/>
    <x v="0"/>
    <n v="18"/>
    <n v="82888.5550559455"/>
  </r>
  <r>
    <x v="49"/>
    <x v="0"/>
    <x v="2"/>
    <n v="10"/>
    <n v="59819.107020370408"/>
  </r>
  <r>
    <x v="0"/>
    <x v="3"/>
    <x v="1"/>
    <n v="9"/>
    <n v="6545"/>
  </r>
  <r>
    <x v="0"/>
    <x v="3"/>
    <x v="2"/>
    <n v="13"/>
    <n v="17807.916687442568"/>
  </r>
  <r>
    <x v="2"/>
    <x v="4"/>
    <x v="0"/>
    <n v="10"/>
    <n v="54000"/>
  </r>
  <r>
    <x v="2"/>
    <x v="8"/>
    <x v="2"/>
    <n v="4"/>
    <n v="100000"/>
  </r>
  <r>
    <x v="17"/>
    <x v="0"/>
    <x v="0"/>
    <n v="5"/>
    <n v="49168.076151516347"/>
  </r>
  <r>
    <x v="33"/>
    <x v="6"/>
    <x v="2"/>
    <n v="3"/>
    <n v="4019"/>
  </r>
  <r>
    <x v="3"/>
    <x v="0"/>
    <x v="0"/>
    <n v="5"/>
    <n v="15000"/>
  </r>
  <r>
    <x v="0"/>
    <x v="0"/>
    <x v="1"/>
    <n v="4"/>
    <n v="17807.916687442568"/>
  </r>
  <r>
    <x v="0"/>
    <x v="7"/>
    <x v="1"/>
    <n v="3"/>
    <n v="12000"/>
  </r>
  <r>
    <x v="0"/>
    <x v="0"/>
    <x v="2"/>
    <n v="4"/>
    <n v="2225.989585930321"/>
  </r>
  <r>
    <x v="33"/>
    <x v="0"/>
    <x v="1"/>
    <n v="3"/>
    <n v="86000"/>
  </r>
  <r>
    <x v="0"/>
    <x v="3"/>
    <x v="0"/>
    <n v="5"/>
    <n v="6054.6916737304728"/>
  </r>
  <r>
    <x v="0"/>
    <x v="0"/>
    <x v="3"/>
    <n v="3"/>
    <n v="3360"/>
  </r>
  <r>
    <x v="0"/>
    <x v="4"/>
    <x v="1"/>
    <n v="1"/>
    <n v="10000"/>
  </r>
  <r>
    <x v="2"/>
    <x v="0"/>
    <x v="0"/>
    <n v="9"/>
    <n v="70000"/>
  </r>
  <r>
    <x v="2"/>
    <x v="3"/>
    <x v="3"/>
    <n v="14"/>
    <n v="155000"/>
  </r>
  <r>
    <x v="2"/>
    <x v="4"/>
    <x v="0"/>
    <n v="15"/>
    <n v="225000"/>
  </r>
  <r>
    <x v="0"/>
    <x v="7"/>
    <x v="1"/>
    <n v="2"/>
    <n v="10000"/>
  </r>
  <r>
    <x v="0"/>
    <x v="0"/>
    <x v="0"/>
    <n v="8"/>
    <n v="5342.3750062327708"/>
  </r>
  <r>
    <x v="16"/>
    <x v="8"/>
    <x v="0"/>
    <n v="6"/>
    <n v="85672.4111378214"/>
  </r>
  <r>
    <x v="0"/>
    <x v="1"/>
    <x v="2"/>
    <n v="15"/>
    <n v="4273.9000049862161"/>
  </r>
  <r>
    <x v="0"/>
    <x v="3"/>
    <x v="1"/>
    <n v="20"/>
    <n v="8903.9583437212841"/>
  </r>
  <r>
    <x v="14"/>
    <x v="3"/>
    <x v="0"/>
    <n v="23"/>
    <n v="66199.48742682593"/>
  </r>
  <r>
    <x v="0"/>
    <x v="0"/>
    <x v="0"/>
    <n v="2"/>
    <n v="5698.5333399816218"/>
  </r>
  <r>
    <x v="14"/>
    <x v="3"/>
    <x v="0"/>
    <n v="17"/>
    <n v="34675.92198548025"/>
  </r>
  <r>
    <x v="35"/>
    <x v="7"/>
    <x v="1"/>
    <n v="11"/>
    <n v="31200"/>
  </r>
  <r>
    <x v="17"/>
    <x v="8"/>
    <x v="1"/>
    <n v="1"/>
    <n v="55068.245289698301"/>
  </r>
  <r>
    <x v="100"/>
    <x v="0"/>
    <x v="1"/>
    <n v="6"/>
    <n v="13000"/>
  </r>
  <r>
    <x v="2"/>
    <x v="7"/>
    <x v="2"/>
    <n v="12"/>
    <n v="92000"/>
  </r>
  <r>
    <x v="2"/>
    <x v="3"/>
    <x v="1"/>
    <n v="10"/>
    <n v="85000"/>
  </r>
  <r>
    <x v="101"/>
    <x v="0"/>
    <x v="0"/>
    <n v="8"/>
    <n v="11000"/>
  </r>
  <r>
    <x v="48"/>
    <x v="0"/>
    <x v="3"/>
    <n v="12"/>
    <n v="38111.983169748237"/>
  </r>
  <r>
    <x v="2"/>
    <x v="0"/>
    <x v="2"/>
    <n v="3"/>
    <n v="49000"/>
  </r>
  <r>
    <x v="2"/>
    <x v="3"/>
    <x v="3"/>
    <n v="3"/>
    <n v="59000"/>
  </r>
  <r>
    <x v="2"/>
    <x v="0"/>
    <x v="0"/>
    <n v="15"/>
    <n v="55000"/>
  </r>
  <r>
    <x v="2"/>
    <x v="5"/>
    <x v="0"/>
    <n v="10"/>
    <n v="75000"/>
  </r>
  <r>
    <x v="89"/>
    <x v="3"/>
    <x v="3"/>
    <n v="5"/>
    <n v="50307.817784067665"/>
  </r>
  <r>
    <x v="24"/>
    <x v="0"/>
    <x v="1"/>
    <n v="8"/>
    <n v="30500"/>
  </r>
  <r>
    <x v="2"/>
    <x v="6"/>
    <x v="2"/>
    <n v="2"/>
    <n v="80000"/>
  </r>
  <r>
    <x v="2"/>
    <x v="0"/>
    <x v="2"/>
    <n v="1"/>
    <n v="12000"/>
  </r>
  <r>
    <x v="2"/>
    <x v="0"/>
    <x v="0"/>
    <n v="6"/>
    <n v="48500"/>
  </r>
  <r>
    <x v="14"/>
    <x v="6"/>
    <x v="2"/>
    <n v="25"/>
    <n v="63047.130882691366"/>
  </r>
  <r>
    <x v="0"/>
    <x v="0"/>
    <x v="0"/>
    <n v="5"/>
    <n v="3419.1200039889732"/>
  </r>
  <r>
    <x v="49"/>
    <x v="3"/>
    <x v="0"/>
    <n v="6"/>
    <n v="87734.690296543267"/>
  </r>
  <r>
    <x v="49"/>
    <x v="0"/>
    <x v="1"/>
    <n v="6"/>
    <n v="56628.754645950656"/>
  </r>
  <r>
    <x v="0"/>
    <x v="7"/>
    <x v="1"/>
    <n v="4"/>
    <n v="8013.5625093491553"/>
  </r>
  <r>
    <x v="0"/>
    <x v="0"/>
    <x v="3"/>
    <n v="16"/>
    <n v="3561.5833374885137"/>
  </r>
  <r>
    <x v="2"/>
    <x v="2"/>
    <x v="2"/>
    <n v="12"/>
    <n v="62000"/>
  </r>
  <r>
    <x v="7"/>
    <x v="0"/>
    <x v="0"/>
    <n v="5"/>
    <n v="26678.388218823762"/>
  </r>
  <r>
    <x v="14"/>
    <x v="0"/>
    <x v="1"/>
    <n v="5"/>
    <n v="70928.022243027779"/>
  </r>
  <r>
    <x v="19"/>
    <x v="0"/>
    <x v="0"/>
    <n v="6"/>
    <n v="41923.181486723057"/>
  </r>
  <r>
    <x v="2"/>
    <x v="0"/>
    <x v="2"/>
    <n v="8"/>
    <n v="90000"/>
  </r>
  <r>
    <x v="47"/>
    <x v="0"/>
    <x v="1"/>
    <n v="5"/>
    <n v="67700.452577525488"/>
  </r>
  <r>
    <x v="2"/>
    <x v="0"/>
    <x v="0"/>
    <n v="12"/>
    <n v="85000"/>
  </r>
  <r>
    <x v="14"/>
    <x v="4"/>
    <x v="0"/>
    <n v="10"/>
    <n v="78808.913603364199"/>
  </r>
  <r>
    <x v="2"/>
    <x v="0"/>
    <x v="0"/>
    <n v="8"/>
    <n v="65000"/>
  </r>
  <r>
    <x v="2"/>
    <x v="4"/>
    <x v="2"/>
    <n v="3"/>
    <n v="75000"/>
  </r>
  <r>
    <x v="2"/>
    <x v="0"/>
    <x v="0"/>
    <n v="9"/>
    <n v="92000"/>
  </r>
  <r>
    <x v="5"/>
    <x v="0"/>
    <x v="2"/>
    <n v="3"/>
    <n v="50815.977559664309"/>
  </r>
  <r>
    <x v="14"/>
    <x v="5"/>
    <x v="0"/>
    <n v="8"/>
    <n v="55954.328658388586"/>
  </r>
  <r>
    <x v="2"/>
    <x v="0"/>
    <x v="2"/>
    <n v="4"/>
    <n v="45000"/>
  </r>
  <r>
    <x v="0"/>
    <x v="0"/>
    <x v="0"/>
    <n v="4"/>
    <n v="7123.1666749770275"/>
  </r>
  <r>
    <x v="12"/>
    <x v="0"/>
    <x v="0"/>
    <n v="1"/>
    <n v="49443.946165553374"/>
  </r>
  <r>
    <x v="26"/>
    <x v="4"/>
    <x v="0"/>
    <n v="5"/>
    <n v="45000"/>
  </r>
  <r>
    <x v="2"/>
    <x v="0"/>
    <x v="1"/>
    <n v="1"/>
    <n v="60000"/>
  </r>
  <r>
    <x v="2"/>
    <x v="0"/>
    <x v="1"/>
    <n v="4"/>
    <n v="65000"/>
  </r>
  <r>
    <x v="2"/>
    <x v="3"/>
    <x v="2"/>
    <n v="6"/>
    <n v="73000"/>
  </r>
  <r>
    <x v="2"/>
    <x v="0"/>
    <x v="1"/>
    <n v="6"/>
    <n v="54000"/>
  </r>
  <r>
    <x v="2"/>
    <x v="0"/>
    <x v="0"/>
    <n v="6"/>
    <n v="81000"/>
  </r>
  <r>
    <x v="2"/>
    <x v="0"/>
    <x v="0"/>
    <n v="2"/>
    <n v="10000"/>
  </r>
  <r>
    <x v="2"/>
    <x v="5"/>
    <x v="0"/>
    <n v="1"/>
    <n v="42000"/>
  </r>
  <r>
    <x v="16"/>
    <x v="6"/>
    <x v="0"/>
    <n v="5"/>
    <n v="81592.772512210868"/>
  </r>
  <r>
    <x v="17"/>
    <x v="0"/>
    <x v="1"/>
    <n v="2"/>
    <n v="35401.014829091764"/>
  </r>
  <r>
    <x v="0"/>
    <x v="0"/>
    <x v="0"/>
    <n v="4"/>
    <n v="8903.9583437212841"/>
  </r>
  <r>
    <x v="0"/>
    <x v="0"/>
    <x v="1"/>
    <n v="5"/>
    <n v="10684.750012465542"/>
  </r>
  <r>
    <x v="56"/>
    <x v="0"/>
    <x v="0"/>
    <n v="14"/>
    <n v="8400"/>
  </r>
  <r>
    <x v="0"/>
    <x v="3"/>
    <x v="0"/>
    <n v="13"/>
    <n v="9794.354178093412"/>
  </r>
  <r>
    <x v="0"/>
    <x v="2"/>
    <x v="3"/>
    <n v="8"/>
    <n v="14400"/>
  </r>
  <r>
    <x v="0"/>
    <x v="7"/>
    <x v="1"/>
    <n v="3"/>
    <n v="2671.1875031163854"/>
  </r>
  <r>
    <x v="0"/>
    <x v="3"/>
    <x v="1"/>
    <n v="6"/>
    <n v="22000"/>
  </r>
  <r>
    <x v="13"/>
    <x v="0"/>
    <x v="1"/>
    <n v="6"/>
    <n v="100000"/>
  </r>
  <r>
    <x v="14"/>
    <x v="3"/>
    <x v="0"/>
    <n v="15"/>
    <n v="63047.130882691366"/>
  </r>
  <r>
    <x v="14"/>
    <x v="3"/>
    <x v="3"/>
    <n v="25"/>
    <n v="56742.417794422225"/>
  </r>
  <r>
    <x v="0"/>
    <x v="0"/>
    <x v="1"/>
    <n v="8"/>
    <n v="25000"/>
  </r>
  <r>
    <x v="0"/>
    <x v="0"/>
    <x v="0"/>
    <n v="2"/>
    <n v="8903.9583437212841"/>
  </r>
  <r>
    <x v="14"/>
    <x v="0"/>
    <x v="0"/>
    <n v="2"/>
    <n v="42556.81334581667"/>
  </r>
  <r>
    <x v="17"/>
    <x v="5"/>
    <x v="1"/>
    <n v="20"/>
    <n v="131770.4440860638"/>
  </r>
  <r>
    <x v="17"/>
    <x v="0"/>
    <x v="1"/>
    <n v="2"/>
    <n v="68835.306612122877"/>
  </r>
  <r>
    <x v="102"/>
    <x v="7"/>
    <x v="1"/>
    <n v="5"/>
    <n v="6000"/>
  </r>
  <r>
    <x v="14"/>
    <x v="0"/>
    <x v="2"/>
    <n v="2"/>
    <n v="78808.913603364199"/>
  </r>
  <r>
    <x v="0"/>
    <x v="0"/>
    <x v="0"/>
    <n v="4"/>
    <n v="7497.1329254133216"/>
  </r>
  <r>
    <x v="0"/>
    <x v="3"/>
    <x v="0"/>
    <n v="11"/>
    <n v="10000"/>
  </r>
  <r>
    <x v="0"/>
    <x v="8"/>
    <x v="3"/>
    <n v="2"/>
    <n v="6410.8500074793246"/>
  </r>
  <r>
    <x v="14"/>
    <x v="0"/>
    <x v="0"/>
    <n v="5"/>
    <n v="63047.130882691366"/>
  </r>
  <r>
    <x v="16"/>
    <x v="0"/>
    <x v="2"/>
    <n v="3"/>
    <n v="61194.579384158147"/>
  </r>
  <r>
    <x v="14"/>
    <x v="1"/>
    <x v="0"/>
    <n v="8"/>
    <n v="115061.01386091174"/>
  </r>
  <r>
    <x v="2"/>
    <x v="0"/>
    <x v="1"/>
    <n v="2"/>
    <n v="45000"/>
  </r>
  <r>
    <x v="2"/>
    <x v="0"/>
    <x v="0"/>
    <n v="4"/>
    <n v="36000"/>
  </r>
  <r>
    <x v="2"/>
    <x v="0"/>
    <x v="0"/>
    <n v="2"/>
    <n v="68000"/>
  </r>
  <r>
    <x v="2"/>
    <x v="0"/>
    <x v="1"/>
    <n v="5"/>
    <n v="75000"/>
  </r>
  <r>
    <x v="2"/>
    <x v="0"/>
    <x v="1"/>
    <n v="10"/>
    <n v="88000"/>
  </r>
  <r>
    <x v="0"/>
    <x v="0"/>
    <x v="0"/>
    <n v="4"/>
    <n v="4594.4425053601826"/>
  </r>
  <r>
    <x v="2"/>
    <x v="0"/>
    <x v="1"/>
    <n v="15"/>
    <n v="69000"/>
  </r>
  <r>
    <x v="2"/>
    <x v="3"/>
    <x v="0"/>
    <n v="1"/>
    <n v="30000"/>
  </r>
  <r>
    <x v="2"/>
    <x v="3"/>
    <x v="0"/>
    <n v="7"/>
    <n v="80000"/>
  </r>
  <r>
    <x v="2"/>
    <x v="5"/>
    <x v="1"/>
    <n v="1"/>
    <n v="75000"/>
  </r>
  <r>
    <x v="24"/>
    <x v="0"/>
    <x v="0"/>
    <n v="4"/>
    <n v="31200"/>
  </r>
  <r>
    <x v="2"/>
    <x v="5"/>
    <x v="0"/>
    <n v="20"/>
    <n v="85000"/>
  </r>
  <r>
    <x v="0"/>
    <x v="3"/>
    <x v="2"/>
    <n v="9"/>
    <n v="16917.52085307044"/>
  </r>
  <r>
    <x v="0"/>
    <x v="7"/>
    <x v="0"/>
    <n v="2"/>
    <n v="3205.4250037396623"/>
  </r>
  <r>
    <x v="2"/>
    <x v="3"/>
    <x v="1"/>
    <n v="2"/>
    <n v="60000"/>
  </r>
  <r>
    <x v="2"/>
    <x v="3"/>
    <x v="1"/>
    <n v="2"/>
    <n v="60000"/>
  </r>
  <r>
    <x v="0"/>
    <x v="3"/>
    <x v="2"/>
    <n v="0"/>
    <n v="14246.333349954055"/>
  </r>
  <r>
    <x v="0"/>
    <x v="3"/>
    <x v="2"/>
    <n v="0"/>
    <n v="14246.333349954055"/>
  </r>
  <r>
    <x v="0"/>
    <x v="3"/>
    <x v="0"/>
    <n v="6"/>
    <n v="28995"/>
  </r>
  <r>
    <x v="0"/>
    <x v="0"/>
    <x v="1"/>
    <n v="3"/>
    <n v="21903.737525554359"/>
  </r>
  <r>
    <x v="0"/>
    <x v="0"/>
    <x v="1"/>
    <n v="3"/>
    <n v="20122.945856810104"/>
  </r>
  <r>
    <x v="14"/>
    <x v="0"/>
    <x v="1"/>
    <n v="20"/>
    <n v="70928.022243027779"/>
  </r>
  <r>
    <x v="2"/>
    <x v="3"/>
    <x v="0"/>
    <n v="16"/>
    <n v="67000"/>
  </r>
  <r>
    <x v="2"/>
    <x v="0"/>
    <x v="2"/>
    <n v="4"/>
    <n v="30000"/>
  </r>
  <r>
    <x v="10"/>
    <x v="3"/>
    <x v="2"/>
    <n v="6"/>
    <n v="148102.22862117883"/>
  </r>
  <r>
    <x v="2"/>
    <x v="3"/>
    <x v="1"/>
    <n v="11"/>
    <n v="71500"/>
  </r>
  <r>
    <x v="2"/>
    <x v="3"/>
    <x v="4"/>
    <n v="6"/>
    <n v="67000"/>
  </r>
  <r>
    <x v="2"/>
    <x v="0"/>
    <x v="0"/>
    <n v="5"/>
    <n v="40000"/>
  </r>
  <r>
    <x v="2"/>
    <x v="3"/>
    <x v="0"/>
    <n v="2"/>
    <n v="65000"/>
  </r>
  <r>
    <x v="2"/>
    <x v="8"/>
    <x v="2"/>
    <n v="13"/>
    <n v="72000"/>
  </r>
  <r>
    <x v="2"/>
    <x v="3"/>
    <x v="1"/>
    <n v="3"/>
    <n v="52500"/>
  </r>
  <r>
    <x v="0"/>
    <x v="3"/>
    <x v="2"/>
    <n v="5"/>
    <n v="5320"/>
  </r>
  <r>
    <x v="21"/>
    <x v="5"/>
    <x v="1"/>
    <n v="3"/>
    <n v="18000"/>
  </r>
  <r>
    <x v="0"/>
    <x v="9"/>
    <x v="0"/>
    <n v="5"/>
    <n v="2493.1083362419595"/>
  </r>
  <r>
    <x v="7"/>
    <x v="5"/>
    <x v="0"/>
    <n v="15"/>
    <n v="21342.710575059013"/>
  </r>
  <r>
    <x v="2"/>
    <x v="3"/>
    <x v="2"/>
    <n v="15"/>
    <n v="85000"/>
  </r>
  <r>
    <x v="24"/>
    <x v="2"/>
    <x v="3"/>
    <n v="9"/>
    <n v="80000"/>
  </r>
  <r>
    <x v="0"/>
    <x v="0"/>
    <x v="1"/>
    <n v="0"/>
    <n v="8903.9583437212841"/>
  </r>
  <r>
    <x v="2"/>
    <x v="3"/>
    <x v="1"/>
    <n v="10"/>
    <n v="125000"/>
  </r>
  <r>
    <x v="0"/>
    <x v="3"/>
    <x v="1"/>
    <n v="9"/>
    <n v="23150.291693675339"/>
  </r>
  <r>
    <x v="0"/>
    <x v="2"/>
    <x v="2"/>
    <n v="7"/>
    <n v="12000"/>
  </r>
  <r>
    <x v="74"/>
    <x v="0"/>
    <x v="3"/>
    <n v="12"/>
    <n v="30000"/>
  </r>
  <r>
    <x v="1"/>
    <x v="3"/>
    <x v="3"/>
    <n v="3"/>
    <n v="91468.759607395754"/>
  </r>
  <r>
    <x v="14"/>
    <x v="0"/>
    <x v="1"/>
    <n v="4"/>
    <n v="35148.775467100437"/>
  </r>
  <r>
    <x v="14"/>
    <x v="3"/>
    <x v="0"/>
    <n v="7"/>
    <n v="49153.119414418252"/>
  </r>
  <r>
    <x v="0"/>
    <x v="2"/>
    <x v="2"/>
    <n v="1"/>
    <n v="2671.1875031163854"/>
  </r>
  <r>
    <x v="14"/>
    <x v="3"/>
    <x v="0"/>
    <n v="3"/>
    <n v="42556.81334581667"/>
  </r>
  <r>
    <x v="14"/>
    <x v="3"/>
    <x v="0"/>
    <n v="3"/>
    <n v="42556.81334581667"/>
  </r>
  <r>
    <x v="2"/>
    <x v="9"/>
    <x v="3"/>
    <n v="9"/>
    <n v="74461"/>
  </r>
  <r>
    <x v="14"/>
    <x v="3"/>
    <x v="0"/>
    <n v="16"/>
    <n v="41768.724209783031"/>
  </r>
  <r>
    <x v="0"/>
    <x v="0"/>
    <x v="0"/>
    <n v="1"/>
    <n v="8547.8000099724322"/>
  </r>
  <r>
    <x v="0"/>
    <x v="0"/>
    <x v="2"/>
    <n v="3"/>
    <n v="2400"/>
  </r>
  <r>
    <x v="37"/>
    <x v="0"/>
    <x v="3"/>
    <n v="12"/>
    <n v="3000"/>
  </r>
  <r>
    <x v="0"/>
    <x v="0"/>
    <x v="0"/>
    <n v="2"/>
    <n v="11000"/>
  </r>
  <r>
    <x v="2"/>
    <x v="0"/>
    <x v="2"/>
    <n v="2"/>
    <n v="40000"/>
  </r>
  <r>
    <x v="0"/>
    <x v="0"/>
    <x v="0"/>
    <n v="1"/>
    <n v="3600"/>
  </r>
  <r>
    <x v="2"/>
    <x v="3"/>
    <x v="0"/>
    <n v="12"/>
    <n v="56600"/>
  </r>
  <r>
    <x v="30"/>
    <x v="0"/>
    <x v="1"/>
    <n v="2"/>
    <n v="33600"/>
  </r>
  <r>
    <x v="30"/>
    <x v="0"/>
    <x v="1"/>
    <n v="2"/>
    <n v="33600"/>
  </r>
  <r>
    <x v="2"/>
    <x v="0"/>
    <x v="1"/>
    <n v="12"/>
    <n v="100000"/>
  </r>
  <r>
    <x v="17"/>
    <x v="0"/>
    <x v="3"/>
    <n v="1"/>
    <n v="39334.460921213074"/>
  </r>
  <r>
    <x v="0"/>
    <x v="0"/>
    <x v="2"/>
    <n v="3"/>
    <n v="7123.1666749770275"/>
  </r>
  <r>
    <x v="2"/>
    <x v="0"/>
    <x v="0"/>
    <n v="14"/>
    <n v="65000"/>
  </r>
  <r>
    <x v="2"/>
    <x v="0"/>
    <x v="2"/>
    <n v="10"/>
    <n v="65000"/>
  </r>
  <r>
    <x v="2"/>
    <x v="1"/>
    <x v="2"/>
    <n v="13"/>
    <n v="65000"/>
  </r>
  <r>
    <x v="17"/>
    <x v="0"/>
    <x v="1"/>
    <n v="4"/>
    <n v="76702.198796365497"/>
  </r>
  <r>
    <x v="2"/>
    <x v="0"/>
    <x v="1"/>
    <n v="10"/>
    <n v="63000"/>
  </r>
  <r>
    <x v="2"/>
    <x v="9"/>
    <x v="0"/>
    <n v="3"/>
    <n v="87000"/>
  </r>
  <r>
    <x v="2"/>
    <x v="0"/>
    <x v="0"/>
    <n v="4"/>
    <n v="45000"/>
  </r>
  <r>
    <x v="2"/>
    <x v="0"/>
    <x v="1"/>
    <n v="3"/>
    <n v="85000"/>
  </r>
  <r>
    <x v="16"/>
    <x v="2"/>
    <x v="2"/>
    <n v="12"/>
    <n v="159105.90639881117"/>
  </r>
  <r>
    <x v="0"/>
    <x v="3"/>
    <x v="2"/>
    <n v="4"/>
    <n v="9972.4333449678379"/>
  </r>
  <r>
    <x v="0"/>
    <x v="3"/>
    <x v="0"/>
    <n v="5"/>
    <n v="14000"/>
  </r>
  <r>
    <x v="14"/>
    <x v="0"/>
    <x v="0"/>
    <n v="20"/>
    <n v="50437.70470615309"/>
  </r>
  <r>
    <x v="14"/>
    <x v="0"/>
    <x v="1"/>
    <n v="1"/>
    <n v="50437.70470615309"/>
  </r>
  <r>
    <x v="3"/>
    <x v="3"/>
    <x v="1"/>
    <n v="8"/>
    <n v="13603.016099449767"/>
  </r>
  <r>
    <x v="16"/>
    <x v="1"/>
    <x v="2"/>
    <n v="15"/>
    <n v="147886.90017838217"/>
  </r>
  <r>
    <x v="0"/>
    <x v="0"/>
    <x v="1"/>
    <n v="8"/>
    <n v="4986.216672483919"/>
  </r>
  <r>
    <x v="0"/>
    <x v="3"/>
    <x v="1"/>
    <n v="3"/>
    <n v="4800"/>
  </r>
  <r>
    <x v="0"/>
    <x v="7"/>
    <x v="0"/>
    <n v="4"/>
    <n v="8013.5625093491553"/>
  </r>
  <r>
    <x v="2"/>
    <x v="3"/>
    <x v="0"/>
    <n v="2"/>
    <n v="80000"/>
  </r>
  <r>
    <x v="18"/>
    <x v="0"/>
    <x v="2"/>
    <n v="14"/>
    <n v="57167.974754622352"/>
  </r>
  <r>
    <x v="17"/>
    <x v="0"/>
    <x v="2"/>
    <n v="2"/>
    <n v="20000"/>
  </r>
  <r>
    <x v="2"/>
    <x v="0"/>
    <x v="2"/>
    <n v="5"/>
    <n v="70000"/>
  </r>
  <r>
    <x v="2"/>
    <x v="1"/>
    <x v="1"/>
    <n v="20"/>
    <n v="214000"/>
  </r>
  <r>
    <x v="2"/>
    <x v="2"/>
    <x v="1"/>
    <n v="5"/>
    <n v="78000"/>
  </r>
  <r>
    <x v="2"/>
    <x v="0"/>
    <x v="2"/>
    <n v="25"/>
    <n v="42307"/>
  </r>
  <r>
    <x v="2"/>
    <x v="3"/>
    <x v="1"/>
    <n v="20"/>
    <n v="33250"/>
  </r>
  <r>
    <x v="63"/>
    <x v="0"/>
    <x v="0"/>
    <n v="10"/>
    <n v="24391.669228638868"/>
  </r>
  <r>
    <x v="2"/>
    <x v="5"/>
    <x v="0"/>
    <n v="20"/>
    <n v="120000"/>
  </r>
  <r>
    <x v="103"/>
    <x v="0"/>
    <x v="3"/>
    <n v="1"/>
    <n v="20000"/>
  </r>
  <r>
    <x v="0"/>
    <x v="0"/>
    <x v="2"/>
    <n v="0"/>
    <n v="15000"/>
  </r>
  <r>
    <x v="0"/>
    <x v="3"/>
    <x v="2"/>
    <n v="10"/>
    <n v="17807.916687442568"/>
  </r>
  <r>
    <x v="0"/>
    <x v="3"/>
    <x v="2"/>
    <n v="6"/>
    <n v="16027.125018698311"/>
  </r>
  <r>
    <x v="14"/>
    <x v="3"/>
    <x v="1"/>
    <n v="7"/>
    <n v="56742.417794422225"/>
  </r>
  <r>
    <x v="0"/>
    <x v="3"/>
    <x v="0"/>
    <n v="7"/>
    <n v="21369.500024931083"/>
  </r>
  <r>
    <x v="0"/>
    <x v="5"/>
    <x v="2"/>
    <n v="6"/>
    <n v="7568.3645921630914"/>
  </r>
  <r>
    <x v="14"/>
    <x v="5"/>
    <x v="2"/>
    <n v="10"/>
    <n v="78808.913603364199"/>
  </r>
  <r>
    <x v="2"/>
    <x v="0"/>
    <x v="0"/>
    <n v="15"/>
    <n v="60000"/>
  </r>
  <r>
    <x v="2"/>
    <x v="5"/>
    <x v="0"/>
    <n v="9"/>
    <n v="57000"/>
  </r>
  <r>
    <x v="2"/>
    <x v="0"/>
    <x v="2"/>
    <n v="0"/>
    <n v="40000"/>
  </r>
  <r>
    <x v="2"/>
    <x v="1"/>
    <x v="0"/>
    <n v="9"/>
    <n v="80000"/>
  </r>
  <r>
    <x v="2"/>
    <x v="4"/>
    <x v="0"/>
    <n v="6"/>
    <n v="118000"/>
  </r>
  <r>
    <x v="21"/>
    <x v="0"/>
    <x v="0"/>
    <n v="5"/>
    <n v="60000"/>
  </r>
  <r>
    <x v="0"/>
    <x v="5"/>
    <x v="0"/>
    <n v="5"/>
    <n v="6720"/>
  </r>
  <r>
    <x v="30"/>
    <x v="3"/>
    <x v="0"/>
    <n v="3"/>
    <n v="20640"/>
  </r>
  <r>
    <x v="2"/>
    <x v="0"/>
    <x v="1"/>
    <n v="15"/>
    <n v="50000"/>
  </r>
  <r>
    <x v="13"/>
    <x v="1"/>
    <x v="1"/>
    <n v="23"/>
    <n v="24000"/>
  </r>
  <r>
    <x v="2"/>
    <x v="0"/>
    <x v="2"/>
    <n v="3"/>
    <n v="60000"/>
  </r>
  <r>
    <x v="0"/>
    <x v="8"/>
    <x v="1"/>
    <n v="0"/>
    <n v="37500"/>
  </r>
  <r>
    <x v="2"/>
    <x v="6"/>
    <x v="0"/>
    <n v="1"/>
    <n v="40000"/>
  </r>
  <r>
    <x v="2"/>
    <x v="4"/>
    <x v="2"/>
    <n v="15"/>
    <n v="85000"/>
  </r>
  <r>
    <x v="24"/>
    <x v="0"/>
    <x v="2"/>
    <n v="1"/>
    <n v="30000"/>
  </r>
  <r>
    <x v="14"/>
    <x v="2"/>
    <x v="2"/>
    <n v="7"/>
    <n v="52801.972114254015"/>
  </r>
  <r>
    <x v="2"/>
    <x v="2"/>
    <x v="1"/>
    <n v="1"/>
    <n v="29000"/>
  </r>
  <r>
    <x v="2"/>
    <x v="5"/>
    <x v="0"/>
    <n v="1"/>
    <n v="48000"/>
  </r>
  <r>
    <x v="2"/>
    <x v="5"/>
    <x v="0"/>
    <n v="1"/>
    <n v="48000"/>
  </r>
  <r>
    <x v="104"/>
    <x v="0"/>
    <x v="1"/>
    <n v="0"/>
    <n v="8400"/>
  </r>
  <r>
    <x v="0"/>
    <x v="3"/>
    <x v="2"/>
    <n v="5"/>
    <n v="4808.137505609493"/>
  </r>
  <r>
    <x v="0"/>
    <x v="3"/>
    <x v="0"/>
    <n v="10"/>
    <n v="24931.083362419595"/>
  </r>
  <r>
    <x v="0"/>
    <x v="0"/>
    <x v="2"/>
    <n v="4"/>
    <n v="12465.541681209797"/>
  </r>
  <r>
    <x v="14"/>
    <x v="5"/>
    <x v="2"/>
    <n v="10"/>
    <n v="31523.565441345683"/>
  </r>
  <r>
    <x v="0"/>
    <x v="3"/>
    <x v="1"/>
    <n v="10"/>
    <n v="17807.916687442568"/>
  </r>
  <r>
    <x v="2"/>
    <x v="3"/>
    <x v="2"/>
    <n v="8"/>
    <n v="112000"/>
  </r>
  <r>
    <x v="0"/>
    <x v="3"/>
    <x v="1"/>
    <n v="8"/>
    <n v="11000"/>
  </r>
  <r>
    <x v="89"/>
    <x v="1"/>
    <x v="2"/>
    <n v="20"/>
    <n v="114335.9495092447"/>
  </r>
  <r>
    <x v="28"/>
    <x v="0"/>
    <x v="1"/>
    <n v="10"/>
    <n v="16110"/>
  </r>
  <r>
    <x v="2"/>
    <x v="3"/>
    <x v="0"/>
    <n v="10"/>
    <n v="72000"/>
  </r>
  <r>
    <x v="2"/>
    <x v="0"/>
    <x v="1"/>
    <n v="10"/>
    <n v="60000"/>
  </r>
  <r>
    <x v="2"/>
    <x v="0"/>
    <x v="0"/>
    <n v="6"/>
    <n v="67000"/>
  </r>
  <r>
    <x v="2"/>
    <x v="0"/>
    <x v="0"/>
    <n v="18"/>
    <n v="54000"/>
  </r>
  <r>
    <x v="11"/>
    <x v="6"/>
    <x v="1"/>
    <n v="10"/>
    <n v="38666"/>
  </r>
  <r>
    <x v="2"/>
    <x v="0"/>
    <x v="0"/>
    <n v="6"/>
    <n v="63000"/>
  </r>
  <r>
    <x v="2"/>
    <x v="0"/>
    <x v="1"/>
    <n v="1"/>
    <n v="63000"/>
  </r>
  <r>
    <x v="0"/>
    <x v="0"/>
    <x v="1"/>
    <n v="2"/>
    <n v="6410.8500074793246"/>
  </r>
  <r>
    <x v="0"/>
    <x v="3"/>
    <x v="0"/>
    <n v="12"/>
    <n v="10684.750012465542"/>
  </r>
  <r>
    <x v="0"/>
    <x v="3"/>
    <x v="0"/>
    <n v="5"/>
    <n v="40000"/>
  </r>
  <r>
    <x v="0"/>
    <x v="0"/>
    <x v="0"/>
    <n v="6"/>
    <n v="6232.7708406048987"/>
  </r>
  <r>
    <x v="0"/>
    <x v="9"/>
    <x v="2"/>
    <n v="12"/>
    <n v="41712.231189497601"/>
  </r>
  <r>
    <x v="0"/>
    <x v="3"/>
    <x v="2"/>
    <n v="9"/>
    <n v="12465.541681209797"/>
  </r>
  <r>
    <x v="14"/>
    <x v="0"/>
    <x v="0"/>
    <n v="20"/>
    <n v="32311.654577379326"/>
  </r>
  <r>
    <x v="0"/>
    <x v="0"/>
    <x v="3"/>
    <n v="2"/>
    <n v="7123.1666749770275"/>
  </r>
  <r>
    <x v="21"/>
    <x v="3"/>
    <x v="1"/>
    <n v="15"/>
    <n v="100000"/>
  </r>
  <r>
    <x v="49"/>
    <x v="5"/>
    <x v="0"/>
    <n v="4"/>
    <n v="59819.107020370408"/>
  </r>
  <r>
    <x v="0"/>
    <x v="0"/>
    <x v="1"/>
    <n v="1"/>
    <n v="25000"/>
  </r>
  <r>
    <x v="0"/>
    <x v="0"/>
    <x v="2"/>
    <n v="10"/>
    <n v="5000"/>
  </r>
  <r>
    <x v="16"/>
    <x v="5"/>
    <x v="1"/>
    <n v="3"/>
    <n v="64254.308353366054"/>
  </r>
  <r>
    <x v="5"/>
    <x v="3"/>
    <x v="0"/>
    <n v="6"/>
    <n v="76223.966339496474"/>
  </r>
  <r>
    <x v="62"/>
    <x v="2"/>
    <x v="2"/>
    <n v="20"/>
    <n v="102542.54233725216"/>
  </r>
  <r>
    <x v="2"/>
    <x v="0"/>
    <x v="1"/>
    <n v="1"/>
    <n v="46000"/>
  </r>
  <r>
    <x v="0"/>
    <x v="0"/>
    <x v="1"/>
    <n v="2"/>
    <n v="5000"/>
  </r>
  <r>
    <x v="16"/>
    <x v="0"/>
    <x v="1"/>
    <n v="3"/>
    <n v="77819.106783521114"/>
  </r>
  <r>
    <x v="0"/>
    <x v="3"/>
    <x v="2"/>
    <n v="27"/>
    <n v="6232.7708406048987"/>
  </r>
  <r>
    <x v="14"/>
    <x v="0"/>
    <x v="1"/>
    <n v="34"/>
    <n v="55166.239522354947"/>
  </r>
  <r>
    <x v="2"/>
    <x v="5"/>
    <x v="2"/>
    <n v="5"/>
    <n v="45000"/>
  </r>
  <r>
    <x v="17"/>
    <x v="3"/>
    <x v="2"/>
    <n v="10"/>
    <n v="60000"/>
  </r>
  <r>
    <x v="2"/>
    <x v="0"/>
    <x v="0"/>
    <n v="5"/>
    <n v="43000"/>
  </r>
  <r>
    <x v="48"/>
    <x v="1"/>
    <x v="0"/>
    <n v="8"/>
    <n v="35571.184291765021"/>
  </r>
  <r>
    <x v="2"/>
    <x v="0"/>
    <x v="0"/>
    <n v="12"/>
    <n v="48000"/>
  </r>
  <r>
    <x v="16"/>
    <x v="3"/>
    <x v="3"/>
    <n v="8"/>
    <n v="122389.15876831629"/>
  </r>
  <r>
    <x v="0"/>
    <x v="0"/>
    <x v="2"/>
    <n v="4"/>
    <n v="4000"/>
  </r>
  <r>
    <x v="0"/>
    <x v="7"/>
    <x v="0"/>
    <n v="3"/>
    <n v="4451.9791718606421"/>
  </r>
  <r>
    <x v="105"/>
    <x v="7"/>
    <x v="0"/>
    <n v="3"/>
    <n v="2953.8461538461538"/>
  </r>
  <r>
    <x v="14"/>
    <x v="0"/>
    <x v="0"/>
    <n v="3"/>
    <n v="39404.456801682099"/>
  </r>
  <r>
    <x v="16"/>
    <x v="0"/>
    <x v="0"/>
    <n v="8"/>
    <n v="75473.31457379504"/>
  </r>
  <r>
    <x v="0"/>
    <x v="0"/>
    <x v="0"/>
    <n v="5"/>
    <n v="13355.937515581925"/>
  </r>
  <r>
    <x v="0"/>
    <x v="3"/>
    <x v="0"/>
    <n v="10"/>
    <n v="25000"/>
  </r>
  <r>
    <x v="0"/>
    <x v="0"/>
    <x v="0"/>
    <n v="2"/>
    <n v="7479.3250087258784"/>
  </r>
  <r>
    <x v="2"/>
    <x v="0"/>
    <x v="0"/>
    <n v="4"/>
    <n v="62000"/>
  </r>
  <r>
    <x v="2"/>
    <x v="0"/>
    <x v="0"/>
    <n v="1"/>
    <n v="48000"/>
  </r>
  <r>
    <x v="0"/>
    <x v="9"/>
    <x v="0"/>
    <n v="3"/>
    <n v="5000"/>
  </r>
  <r>
    <x v="0"/>
    <x v="7"/>
    <x v="1"/>
    <n v="6"/>
    <n v="4914.9850057341491"/>
  </r>
  <r>
    <x v="2"/>
    <x v="0"/>
    <x v="3"/>
    <n v="3"/>
    <n v="75000"/>
  </r>
  <r>
    <x v="0"/>
    <x v="0"/>
    <x v="4"/>
    <n v="1"/>
    <n v="4451.9791718606421"/>
  </r>
  <r>
    <x v="0"/>
    <x v="7"/>
    <x v="1"/>
    <n v="6"/>
    <n v="8400"/>
  </r>
  <r>
    <x v="0"/>
    <x v="3"/>
    <x v="2"/>
    <n v="5"/>
    <n v="20000"/>
  </r>
  <r>
    <x v="2"/>
    <x v="4"/>
    <x v="0"/>
    <n v="10"/>
    <n v="110000"/>
  </r>
  <r>
    <x v="2"/>
    <x v="0"/>
    <x v="1"/>
    <n v="3"/>
    <n v="50000"/>
  </r>
  <r>
    <x v="2"/>
    <x v="0"/>
    <x v="0"/>
    <n v="8"/>
    <n v="46000"/>
  </r>
  <r>
    <x v="2"/>
    <x v="0"/>
    <x v="1"/>
    <n v="15"/>
    <n v="115000"/>
  </r>
  <r>
    <x v="0"/>
    <x v="0"/>
    <x v="0"/>
    <n v="3"/>
    <n v="3205.4250037396623"/>
  </r>
  <r>
    <x v="89"/>
    <x v="3"/>
    <x v="2"/>
    <n v="20"/>
    <n v="76223.966339496474"/>
  </r>
  <r>
    <x v="11"/>
    <x v="0"/>
    <x v="0"/>
    <n v="21"/>
    <n v="52500"/>
  </r>
  <r>
    <x v="106"/>
    <x v="4"/>
    <x v="0"/>
    <n v="4"/>
    <n v="100800"/>
  </r>
  <r>
    <x v="0"/>
    <x v="9"/>
    <x v="1"/>
    <n v="5"/>
    <n v="21000"/>
  </r>
  <r>
    <x v="2"/>
    <x v="0"/>
    <x v="3"/>
    <n v="3"/>
    <n v="40000"/>
  </r>
  <r>
    <x v="2"/>
    <x v="0"/>
    <x v="1"/>
    <n v="5"/>
    <n v="46359"/>
  </r>
  <r>
    <x v="2"/>
    <x v="0"/>
    <x v="0"/>
    <n v="1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BT3:CC111" firstHeaderRow="1" firstDataRow="2" firstDataCol="1"/>
  <pivotFields count="7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showAll="0"/>
    <pivotField showAll="0"/>
    <pivotField dataField="1" numFmtId="44" showAll="0"/>
    <pivotField showAll="0"/>
    <pivotField axis="axisCol" showAll="0">
      <items count="10">
        <item x="2"/>
        <item x="0"/>
        <item x="3"/>
        <item x="5"/>
        <item x="1"/>
        <item x="4"/>
        <item x="6"/>
        <item x="8"/>
        <item x="7"/>
        <item t="default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Average of Salary in USD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G3:BR112" firstHeaderRow="1" firstDataRow="2" firstDataCol="1"/>
  <pivotFields count="6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axis="axisCol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/>
    <pivotField dataField="1" numFmtId="44" showAll="0"/>
    <pivotField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Salary in USD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14" firstHeaderRow="1" firstDataRow="1" firstDataCol="1"/>
  <pivotFields count="5"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 defaultSubtotal="0"/>
    <pivotField dataField="1"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alary in USD" fld="4" subtotal="average" baseField="0" baseItem="0" numFmtId="165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Y3:BE112" firstHeaderRow="1" firstDataRow="2" firstDataCol="1"/>
  <pivotFields count="5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axis="axisCol" showAll="0">
      <items count="6">
        <item x="4"/>
        <item x="3"/>
        <item x="2"/>
        <item x="0"/>
        <item x="1"/>
        <item t="default"/>
      </items>
    </pivotField>
    <pivotField showAll="0" defaultSubtotal="0"/>
    <pivotField dataField="1" numFmtId="44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ary in USD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Y3:AJ112" firstHeaderRow="1" firstDataRow="2" firstDataCol="1"/>
  <pivotFields count="5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axis="axisCol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dataField="1" showAll="0" defaultSubtotal="0"/>
    <pivotField numFmtId="44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Rounded Years of Experience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L3:AW112" firstHeaderRow="1" firstDataRow="2" firstDataCol="1"/>
  <pivotFields count="5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axis="axisCol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dataField="1" showAll="0"/>
    <pivotField showAll="0" defaultSubtotal="0"/>
    <pivotField numFmtId="44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Excel Proficiency" fld="2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2:V111" firstHeaderRow="1" firstDataRow="2" firstDataCol="1"/>
  <pivotFields count="5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axis="axisCol" dataField="1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 defaultSubtotal="0"/>
    <pivotField numFmtId="44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Job Typ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1" firstHeaderRow="1" firstDataRow="1" firstDataCol="1"/>
  <pivotFields count="5"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showAll="0"/>
    <pivotField showAll="0" defaultSubtotal="0"/>
    <pivotField dataField="1" numFmtId="44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Average of Salary in USD" fld="4" subtotal="average" baseField="0" baseItem="0" numFmtId="165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/>
  <sortState ref="B6:M1888">
    <sortCondition ref="B5:B1888"/>
  </sortState>
  <tableColumns count="12">
    <tableColumn id="1" name="Unique ID"/>
    <tableColumn id="2" name="Timestamp" dataDxfId="9"/>
    <tableColumn id="3" name="Your Salary" dataDxfId="8"/>
    <tableColumn id="4" name="clean Salary (in local currency)"/>
    <tableColumn id="5" name="Currency"/>
    <tableColumn id="13" name="Salary in USD" dataDxfId="7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 dataDxfId="6"/>
    <tableColumn id="8" name="Where do you work"/>
    <tableColumn id="10" name="Column1" dataDxfId="5"/>
    <tableColumn id="9" name="How many hours of a day you work on Excel" dataDxfId="4"/>
    <tableColumn id="12" name="Years of Experienc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workbookViewId="0">
      <selection activeCell="M4" sqref="M4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32" t="s">
        <v>4006</v>
      </c>
      <c r="C1" s="32"/>
      <c r="G1" s="2" t="s">
        <v>3976</v>
      </c>
      <c r="H1" s="2" t="s">
        <v>3997</v>
      </c>
    </row>
    <row r="2" spans="2:13">
      <c r="B2" s="5" t="s">
        <v>4005</v>
      </c>
      <c r="C2" s="5"/>
      <c r="L2" s="5" t="s">
        <v>4004</v>
      </c>
      <c r="M2" s="5"/>
    </row>
    <row r="3" spans="2:1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1:M1888"/>
  <sheetViews>
    <sheetView showGridLines="0" topLeftCell="E1" workbookViewId="0">
      <selection activeCell="G1" sqref="G1:G1048576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style="10" customWidth="1"/>
    <col min="8" max="8" width="24.42578125" customWidth="1"/>
    <col min="9" max="9" width="20" style="8" customWidth="1"/>
    <col min="10" max="10" width="15.140625" customWidth="1"/>
    <col min="12" max="12" width="28" style="10" customWidth="1"/>
    <col min="13" max="13" width="18" style="10" customWidth="1"/>
    <col min="14" max="14" width="13" customWidth="1"/>
    <col min="15" max="15" width="17.140625" customWidth="1"/>
  </cols>
  <sheetData>
    <row r="1" spans="2:13" ht="23.25">
      <c r="B1" s="33" t="s">
        <v>3994</v>
      </c>
      <c r="C1" s="33"/>
      <c r="D1" s="33"/>
      <c r="E1" s="33"/>
      <c r="G1" s="10">
        <v>12</v>
      </c>
    </row>
    <row r="3" spans="2:13">
      <c r="B3" s="3" t="s">
        <v>3995</v>
      </c>
      <c r="C3" s="3"/>
      <c r="D3" s="3"/>
      <c r="E3" s="3"/>
      <c r="F3" s="3"/>
      <c r="G3" s="11"/>
      <c r="H3" s="3"/>
      <c r="I3" s="9"/>
      <c r="J3" s="3"/>
      <c r="L3" s="11"/>
      <c r="M3" s="11"/>
    </row>
    <row r="5" spans="2:13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s="10" t="s">
        <v>3979</v>
      </c>
      <c r="H5" t="s">
        <v>3</v>
      </c>
      <c r="I5" s="8" t="s">
        <v>3998</v>
      </c>
      <c r="J5" t="s">
        <v>4</v>
      </c>
      <c r="K5" t="s">
        <v>4007</v>
      </c>
      <c r="L5" s="10" t="s">
        <v>5</v>
      </c>
      <c r="M5" s="10" t="s">
        <v>3996</v>
      </c>
    </row>
    <row r="6" spans="2:13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10">
        <f>tblSalaries[[#This Row],[clean Salary (in local currency)]]*VLOOKUP(tblSalaries[[#This Row],[Currency]],tblXrate[],2,FALSE)</f>
        <v>5846</v>
      </c>
      <c r="H6" t="s">
        <v>7</v>
      </c>
      <c r="I6" s="8" t="s">
        <v>20</v>
      </c>
      <c r="J6" t="s">
        <v>8</v>
      </c>
      <c r="L6" s="10" t="s">
        <v>9</v>
      </c>
    </row>
    <row r="7" spans="2:13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10">
        <f>tblSalaries[[#This Row],[clean Salary (in local currency)]]*VLOOKUP(tblSalaries[[#This Row],[Currency]],tblXrate[],2,FALSE)</f>
        <v>15000</v>
      </c>
      <c r="H7" t="s">
        <v>11</v>
      </c>
      <c r="I7" s="8" t="s">
        <v>488</v>
      </c>
      <c r="J7" t="s">
        <v>12</v>
      </c>
      <c r="L7" s="10" t="s">
        <v>13</v>
      </c>
    </row>
    <row r="8" spans="2:13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10">
        <f>tblSalaries[[#This Row],[clean Salary (in local currency)]]*VLOOKUP(tblSalaries[[#This Row],[Currency]],tblXrate[],2,FALSE)</f>
        <v>58000</v>
      </c>
      <c r="H8" t="s">
        <v>14</v>
      </c>
      <c r="I8" s="8" t="s">
        <v>20</v>
      </c>
      <c r="J8" t="s">
        <v>15</v>
      </c>
      <c r="L8" s="10" t="s">
        <v>13</v>
      </c>
    </row>
    <row r="9" spans="2:13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10">
        <f>tblSalaries[[#This Row],[clean Salary (in local currency)]]*VLOOKUP(tblSalaries[[#This Row],[Currency]],tblXrate[],2,FALSE)</f>
        <v>48000</v>
      </c>
      <c r="H9" t="s">
        <v>16</v>
      </c>
      <c r="I9" s="8" t="s">
        <v>488</v>
      </c>
      <c r="J9" t="s">
        <v>17</v>
      </c>
      <c r="L9" s="10" t="s">
        <v>18</v>
      </c>
    </row>
    <row r="10" spans="2:13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10">
        <f>tblSalaries[[#This Row],[clean Salary (in local currency)]]*VLOOKUP(tblSalaries[[#This Row],[Currency]],tblXrate[],2,FALSE)</f>
        <v>54000</v>
      </c>
      <c r="H10" t="s">
        <v>19</v>
      </c>
      <c r="I10" s="8" t="s">
        <v>279</v>
      </c>
      <c r="J10" t="s">
        <v>15</v>
      </c>
      <c r="L10" s="10" t="s">
        <v>13</v>
      </c>
    </row>
    <row r="11" spans="2:13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10">
        <f>tblSalaries[[#This Row],[clean Salary (in local currency)]]*VLOOKUP(tblSalaries[[#This Row],[Currency]],tblXrate[],2,FALSE)</f>
        <v>41731</v>
      </c>
      <c r="H11" t="s">
        <v>20</v>
      </c>
      <c r="I11" s="8" t="s">
        <v>20</v>
      </c>
      <c r="J11" t="s">
        <v>21</v>
      </c>
      <c r="L11" s="10" t="s">
        <v>13</v>
      </c>
    </row>
    <row r="12" spans="2:13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10">
        <f>tblSalaries[[#This Row],[clean Salary (in local currency)]]*VLOOKUP(tblSalaries[[#This Row],[Currency]],tblXrate[],2,FALSE)</f>
        <v>184207.91865378313</v>
      </c>
      <c r="H12" t="s">
        <v>23</v>
      </c>
      <c r="I12" s="8" t="s">
        <v>52</v>
      </c>
      <c r="J12" t="s">
        <v>24</v>
      </c>
      <c r="L12" s="10" t="s">
        <v>25</v>
      </c>
    </row>
    <row r="13" spans="2:13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10">
        <f>tblSalaries[[#This Row],[clean Salary (in local currency)]]*VLOOKUP(tblSalaries[[#This Row],[Currency]],tblXrate[],2,FALSE)</f>
        <v>12000</v>
      </c>
      <c r="H13" t="s">
        <v>26</v>
      </c>
      <c r="I13" s="8" t="s">
        <v>20</v>
      </c>
      <c r="J13" t="s">
        <v>27</v>
      </c>
      <c r="L13" s="10" t="s">
        <v>13</v>
      </c>
    </row>
    <row r="14" spans="2:13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10">
        <f>tblSalaries[[#This Row],[clean Salary (in local currency)]]*VLOOKUP(tblSalaries[[#This Row],[Currency]],tblXrate[],2,FALSE)</f>
        <v>44000</v>
      </c>
      <c r="H14" t="s">
        <v>29</v>
      </c>
      <c r="I14" s="8" t="s">
        <v>4001</v>
      </c>
      <c r="J14" t="s">
        <v>30</v>
      </c>
      <c r="L14" s="10" t="s">
        <v>25</v>
      </c>
    </row>
    <row r="15" spans="2:13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10">
        <f>tblSalaries[[#This Row],[clean Salary (in local currency)]]*VLOOKUP(tblSalaries[[#This Row],[Currency]],tblXrate[],2,FALSE)</f>
        <v>12227.430201752599</v>
      </c>
      <c r="H15" t="s">
        <v>33</v>
      </c>
      <c r="I15" s="8" t="s">
        <v>310</v>
      </c>
      <c r="J15" t="s">
        <v>17</v>
      </c>
      <c r="L15" s="10" t="s">
        <v>13</v>
      </c>
    </row>
    <row r="16" spans="2:13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10">
        <f>tblSalaries[[#This Row],[clean Salary (in local currency)]]*VLOOKUP(tblSalaries[[#This Row],[Currency]],tblXrate[],2,FALSE)</f>
        <v>65616.131023916547</v>
      </c>
      <c r="H16" t="s">
        <v>35</v>
      </c>
      <c r="I16" s="8" t="s">
        <v>67</v>
      </c>
      <c r="J16" t="s">
        <v>36</v>
      </c>
      <c r="L16" s="10" t="s">
        <v>18</v>
      </c>
    </row>
    <row r="17" spans="2:12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10">
        <f>tblSalaries[[#This Row],[clean Salary (in local currency)]]*VLOOKUP(tblSalaries[[#This Row],[Currency]],tblXrate[],2,FALSE)</f>
        <v>14000</v>
      </c>
      <c r="H17" t="s">
        <v>37</v>
      </c>
      <c r="I17" s="8" t="s">
        <v>279</v>
      </c>
      <c r="J17" t="s">
        <v>38</v>
      </c>
      <c r="L17" s="10" t="s">
        <v>9</v>
      </c>
    </row>
    <row r="18" spans="2:12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10">
        <f>tblSalaries[[#This Row],[clean Salary (in local currency)]]*VLOOKUP(tblSalaries[[#This Row],[Currency]],tblXrate[],2,FALSE)</f>
        <v>13338.129598894484</v>
      </c>
      <c r="H18" t="s">
        <v>41</v>
      </c>
      <c r="I18" s="8" t="s">
        <v>20</v>
      </c>
      <c r="J18" t="s">
        <v>8</v>
      </c>
      <c r="L18" s="10" t="s">
        <v>13</v>
      </c>
    </row>
    <row r="19" spans="2:12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10">
        <f>tblSalaries[[#This Row],[clean Salary (in local currency)]]*VLOOKUP(tblSalaries[[#This Row],[Currency]],tblXrate[],2,FALSE)</f>
        <v>49000</v>
      </c>
      <c r="H19" t="s">
        <v>42</v>
      </c>
      <c r="I19" s="8" t="s">
        <v>20</v>
      </c>
      <c r="J19" t="s">
        <v>15</v>
      </c>
      <c r="L19" s="10" t="s">
        <v>13</v>
      </c>
    </row>
    <row r="20" spans="2:12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10">
        <f>tblSalaries[[#This Row],[clean Salary (in local currency)]]*VLOOKUP(tblSalaries[[#This Row],[Currency]],tblXrate[],2,FALSE)</f>
        <v>85000</v>
      </c>
      <c r="H20" t="s">
        <v>43</v>
      </c>
      <c r="I20" s="8" t="s">
        <v>279</v>
      </c>
      <c r="J20" t="s">
        <v>15</v>
      </c>
      <c r="L20" s="10" t="s">
        <v>25</v>
      </c>
    </row>
    <row r="21" spans="2:12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10">
        <f>tblSalaries[[#This Row],[clean Salary (in local currency)]]*VLOOKUP(tblSalaries[[#This Row],[Currency]],tblXrate[],2,FALSE)</f>
        <v>75000</v>
      </c>
      <c r="H21" t="s">
        <v>44</v>
      </c>
      <c r="I21" s="8" t="s">
        <v>279</v>
      </c>
      <c r="J21" t="s">
        <v>15</v>
      </c>
      <c r="L21" s="10" t="s">
        <v>13</v>
      </c>
    </row>
    <row r="22" spans="2:12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10">
        <f>tblSalaries[[#This Row],[clean Salary (in local currency)]]*VLOOKUP(tblSalaries[[#This Row],[Currency]],tblXrate[],2,FALSE)</f>
        <v>107000</v>
      </c>
      <c r="H22" t="s">
        <v>45</v>
      </c>
      <c r="I22" s="8" t="s">
        <v>52</v>
      </c>
      <c r="J22" t="s">
        <v>46</v>
      </c>
      <c r="L22" s="10" t="s">
        <v>9</v>
      </c>
    </row>
    <row r="23" spans="2:12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10">
        <f>tblSalaries[[#This Row],[clean Salary (in local currency)]]*VLOOKUP(tblSalaries[[#This Row],[Currency]],tblXrate[],2,FALSE)</f>
        <v>45000</v>
      </c>
      <c r="H23" t="s">
        <v>47</v>
      </c>
      <c r="I23" s="8" t="s">
        <v>3999</v>
      </c>
      <c r="J23" t="s">
        <v>48</v>
      </c>
      <c r="L23" s="10" t="s">
        <v>13</v>
      </c>
    </row>
    <row r="24" spans="2:12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10">
        <f>tblSalaries[[#This Row],[clean Salary (in local currency)]]*VLOOKUP(tblSalaries[[#This Row],[Currency]],tblXrate[],2,FALSE)</f>
        <v>9794.354178093412</v>
      </c>
      <c r="H24" t="s">
        <v>49</v>
      </c>
      <c r="I24" s="8" t="s">
        <v>52</v>
      </c>
      <c r="J24" t="s">
        <v>8</v>
      </c>
      <c r="L24" s="10" t="s">
        <v>18</v>
      </c>
    </row>
    <row r="25" spans="2:12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10">
        <f>tblSalaries[[#This Row],[clean Salary (in local currency)]]*VLOOKUP(tblSalaries[[#This Row],[Currency]],tblXrate[],2,FALSE)</f>
        <v>50000</v>
      </c>
      <c r="H25" t="s">
        <v>50</v>
      </c>
      <c r="I25" s="8" t="s">
        <v>52</v>
      </c>
      <c r="J25" t="s">
        <v>8</v>
      </c>
      <c r="L25" s="10" t="s">
        <v>25</v>
      </c>
    </row>
    <row r="26" spans="2:12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10">
        <f>tblSalaries[[#This Row],[clean Salary (in local currency)]]*VLOOKUP(tblSalaries[[#This Row],[Currency]],tblXrate[],2,FALSE)</f>
        <v>13500</v>
      </c>
      <c r="H26" t="s">
        <v>51</v>
      </c>
      <c r="I26" s="8" t="s">
        <v>52</v>
      </c>
      <c r="J26" t="s">
        <v>8</v>
      </c>
      <c r="L26" s="10" t="s">
        <v>9</v>
      </c>
    </row>
    <row r="27" spans="2:12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10">
        <f>tblSalaries[[#This Row],[clean Salary (in local currency)]]*VLOOKUP(tblSalaries[[#This Row],[Currency]],tblXrate[],2,FALSE)</f>
        <v>96000</v>
      </c>
      <c r="H27" t="s">
        <v>20</v>
      </c>
      <c r="I27" s="8" t="s">
        <v>20</v>
      </c>
      <c r="J27" t="s">
        <v>15</v>
      </c>
      <c r="L27" s="10" t="s">
        <v>18</v>
      </c>
    </row>
    <row r="28" spans="2:12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10">
        <f>tblSalaries[[#This Row],[clean Salary (in local currency)]]*VLOOKUP(tblSalaries[[#This Row],[Currency]],tblXrate[],2,FALSE)</f>
        <v>17807.916687442568</v>
      </c>
      <c r="H28" t="s">
        <v>52</v>
      </c>
      <c r="I28" s="8" t="s">
        <v>52</v>
      </c>
      <c r="J28" t="s">
        <v>8</v>
      </c>
      <c r="L28" s="10" t="s">
        <v>9</v>
      </c>
    </row>
    <row r="29" spans="2:12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10">
        <f>tblSalaries[[#This Row],[clean Salary (in local currency)]]*VLOOKUP(tblSalaries[[#This Row],[Currency]],tblXrate[],2,FALSE)</f>
        <v>75000</v>
      </c>
      <c r="H29" t="s">
        <v>53</v>
      </c>
      <c r="I29" s="8" t="s">
        <v>4001</v>
      </c>
      <c r="J29" t="s">
        <v>15</v>
      </c>
      <c r="L29" s="10" t="s">
        <v>9</v>
      </c>
    </row>
    <row r="30" spans="2:12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10">
        <f>tblSalaries[[#This Row],[clean Salary (in local currency)]]*VLOOKUP(tblSalaries[[#This Row],[Currency]],tblXrate[],2,FALSE)</f>
        <v>40000</v>
      </c>
      <c r="H30" t="s">
        <v>55</v>
      </c>
      <c r="I30" s="8" t="s">
        <v>52</v>
      </c>
      <c r="J30" t="s">
        <v>15</v>
      </c>
      <c r="L30" s="10" t="s">
        <v>18</v>
      </c>
    </row>
    <row r="31" spans="2:12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10">
        <f>tblSalaries[[#This Row],[clean Salary (in local currency)]]*VLOOKUP(tblSalaries[[#This Row],[Currency]],tblXrate[],2,FALSE)</f>
        <v>60000</v>
      </c>
      <c r="H31" t="s">
        <v>57</v>
      </c>
      <c r="I31" s="8" t="s">
        <v>20</v>
      </c>
      <c r="J31" t="s">
        <v>15</v>
      </c>
      <c r="L31" s="10" t="s">
        <v>13</v>
      </c>
    </row>
    <row r="32" spans="2:12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10">
        <f>tblSalaries[[#This Row],[clean Salary (in local currency)]]*VLOOKUP(tblSalaries[[#This Row],[Currency]],tblXrate[],2,FALSE)</f>
        <v>41160.941823328096</v>
      </c>
      <c r="H32" t="s">
        <v>58</v>
      </c>
      <c r="I32" s="8" t="s">
        <v>52</v>
      </c>
      <c r="J32" t="s">
        <v>59</v>
      </c>
      <c r="L32" s="10" t="s">
        <v>9</v>
      </c>
    </row>
    <row r="33" spans="2:12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10">
        <f>tblSalaries[[#This Row],[clean Salary (in local currency)]]*VLOOKUP(tblSalaries[[#This Row],[Currency]],tblXrate[],2,FALSE)</f>
        <v>16027.125018698311</v>
      </c>
      <c r="H33" t="s">
        <v>61</v>
      </c>
      <c r="I33" s="8" t="s">
        <v>279</v>
      </c>
      <c r="J33" t="s">
        <v>8</v>
      </c>
      <c r="L33" s="10" t="s">
        <v>25</v>
      </c>
    </row>
    <row r="34" spans="2:12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10">
        <f>tblSalaries[[#This Row],[clean Salary (in local currency)]]*VLOOKUP(tblSalaries[[#This Row],[Currency]],tblXrate[],2,FALSE)</f>
        <v>10684.750012465542</v>
      </c>
      <c r="H34" t="s">
        <v>63</v>
      </c>
      <c r="I34" s="8" t="s">
        <v>52</v>
      </c>
      <c r="J34" t="s">
        <v>8</v>
      </c>
      <c r="L34" s="10" t="s">
        <v>9</v>
      </c>
    </row>
    <row r="35" spans="2:12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10">
        <f>tblSalaries[[#This Row],[clean Salary (in local currency)]]*VLOOKUP(tblSalaries[[#This Row],[Currency]],tblXrate[],2,FALSE)</f>
        <v>41000</v>
      </c>
      <c r="H35" t="s">
        <v>64</v>
      </c>
      <c r="I35" s="8" t="s">
        <v>52</v>
      </c>
      <c r="J35" t="s">
        <v>65</v>
      </c>
      <c r="L35" s="10" t="s">
        <v>13</v>
      </c>
    </row>
    <row r="36" spans="2:12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10">
        <f>tblSalaries[[#This Row],[clean Salary (in local currency)]]*VLOOKUP(tblSalaries[[#This Row],[Currency]],tblXrate[],2,FALSE)</f>
        <v>6410.8500074793246</v>
      </c>
      <c r="H36" t="s">
        <v>67</v>
      </c>
      <c r="I36" s="8" t="s">
        <v>67</v>
      </c>
      <c r="J36" t="s">
        <v>8</v>
      </c>
      <c r="L36" s="10" t="s">
        <v>9</v>
      </c>
    </row>
    <row r="37" spans="2:12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10">
        <f>tblSalaries[[#This Row],[clean Salary (in local currency)]]*VLOOKUP(tblSalaries[[#This Row],[Currency]],tblXrate[],2,FALSE)</f>
        <v>55166.239522354947</v>
      </c>
      <c r="H37" t="s">
        <v>70</v>
      </c>
      <c r="I37" s="8" t="s">
        <v>20</v>
      </c>
      <c r="J37" t="s">
        <v>71</v>
      </c>
      <c r="L37" s="10" t="s">
        <v>13</v>
      </c>
    </row>
    <row r="38" spans="2:12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10">
        <f>tblSalaries[[#This Row],[clean Salary (in local currency)]]*VLOOKUP(tblSalaries[[#This Row],[Currency]],tblXrate[],2,FALSE)</f>
        <v>19200</v>
      </c>
      <c r="H38" t="s">
        <v>20</v>
      </c>
      <c r="I38" s="8" t="s">
        <v>20</v>
      </c>
      <c r="J38" t="s">
        <v>75</v>
      </c>
      <c r="L38" s="10" t="s">
        <v>18</v>
      </c>
    </row>
    <row r="39" spans="2:12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10">
        <f>tblSalaries[[#This Row],[clean Salary (in local currency)]]*VLOOKUP(tblSalaries[[#This Row],[Currency]],tblXrate[],2,FALSE)</f>
        <v>8903.9583437212841</v>
      </c>
      <c r="H39" t="s">
        <v>76</v>
      </c>
      <c r="I39" s="8" t="s">
        <v>356</v>
      </c>
      <c r="J39" t="s">
        <v>8</v>
      </c>
      <c r="L39" s="10" t="s">
        <v>13</v>
      </c>
    </row>
    <row r="40" spans="2:12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10">
        <f>tblSalaries[[#This Row],[clean Salary (in local currency)]]*VLOOKUP(tblSalaries[[#This Row],[Currency]],tblXrate[],2,FALSE)</f>
        <v>150000</v>
      </c>
      <c r="H40" t="s">
        <v>77</v>
      </c>
      <c r="I40" s="8" t="s">
        <v>52</v>
      </c>
      <c r="J40" t="s">
        <v>15</v>
      </c>
      <c r="L40" s="10" t="s">
        <v>18</v>
      </c>
    </row>
    <row r="41" spans="2:12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10">
        <f>tblSalaries[[#This Row],[clean Salary (in local currency)]]*VLOOKUP(tblSalaries[[#This Row],[Currency]],tblXrate[],2,FALSE)</f>
        <v>69000</v>
      </c>
      <c r="H41" t="s">
        <v>78</v>
      </c>
      <c r="I41" s="8" t="s">
        <v>279</v>
      </c>
      <c r="J41" t="s">
        <v>15</v>
      </c>
      <c r="L41" s="10" t="s">
        <v>9</v>
      </c>
    </row>
    <row r="42" spans="2:12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10">
        <f>tblSalaries[[#This Row],[clean Salary (in local currency)]]*VLOOKUP(tblSalaries[[#This Row],[Currency]],tblXrate[],2,FALSE)</f>
        <v>30000</v>
      </c>
      <c r="H42" t="s">
        <v>79</v>
      </c>
      <c r="I42" s="8" t="s">
        <v>356</v>
      </c>
      <c r="J42" t="s">
        <v>15</v>
      </c>
      <c r="L42" s="10" t="s">
        <v>18</v>
      </c>
    </row>
    <row r="43" spans="2:12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10">
        <f>tblSalaries[[#This Row],[clean Salary (in local currency)]]*VLOOKUP(tblSalaries[[#This Row],[Currency]],tblXrate[],2,FALSE)</f>
        <v>7123.1666749770275</v>
      </c>
      <c r="H43" t="s">
        <v>81</v>
      </c>
      <c r="I43" s="8" t="s">
        <v>52</v>
      </c>
      <c r="J43" t="s">
        <v>8</v>
      </c>
      <c r="L43" s="10" t="s">
        <v>9</v>
      </c>
    </row>
    <row r="44" spans="2:12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10">
        <f>tblSalaries[[#This Row],[clean Salary (in local currency)]]*VLOOKUP(tblSalaries[[#This Row],[Currency]],tblXrate[],2,FALSE)</f>
        <v>71393.675948184507</v>
      </c>
      <c r="H44" t="s">
        <v>83</v>
      </c>
      <c r="I44" s="8" t="s">
        <v>356</v>
      </c>
      <c r="J44" t="s">
        <v>84</v>
      </c>
      <c r="L44" s="10" t="s">
        <v>18</v>
      </c>
    </row>
    <row r="45" spans="2:12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10">
        <f>tblSalaries[[#This Row],[clean Salary (in local currency)]]*VLOOKUP(tblSalaries[[#This Row],[Currency]],tblXrate[],2,FALSE)</f>
        <v>14500</v>
      </c>
      <c r="H45" t="s">
        <v>85</v>
      </c>
      <c r="I45" s="8" t="s">
        <v>20</v>
      </c>
      <c r="J45" t="s">
        <v>8</v>
      </c>
      <c r="L45" s="10" t="s">
        <v>9</v>
      </c>
    </row>
    <row r="46" spans="2:12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10">
        <f>tblSalaries[[#This Row],[clean Salary (in local currency)]]*VLOOKUP(tblSalaries[[#This Row],[Currency]],tblXrate[],2,FALSE)</f>
        <v>68835.306612122877</v>
      </c>
      <c r="H46" t="s">
        <v>87</v>
      </c>
      <c r="I46" s="8" t="s">
        <v>279</v>
      </c>
      <c r="J46" t="s">
        <v>88</v>
      </c>
      <c r="L46" s="10" t="s">
        <v>18</v>
      </c>
    </row>
    <row r="47" spans="2:12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10">
        <f>tblSalaries[[#This Row],[clean Salary (in local currency)]]*VLOOKUP(tblSalaries[[#This Row],[Currency]],tblXrate[],2,FALSE)</f>
        <v>58000</v>
      </c>
      <c r="H47" t="s">
        <v>89</v>
      </c>
      <c r="I47" s="8" t="s">
        <v>310</v>
      </c>
      <c r="J47" t="s">
        <v>15</v>
      </c>
      <c r="L47" s="10" t="s">
        <v>9</v>
      </c>
    </row>
    <row r="48" spans="2:12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10">
        <f>tblSalaries[[#This Row],[clean Salary (in local currency)]]*VLOOKUP(tblSalaries[[#This Row],[Currency]],tblXrate[],2,FALSE)</f>
        <v>90000</v>
      </c>
      <c r="H48" t="s">
        <v>90</v>
      </c>
      <c r="I48" s="8" t="s">
        <v>4000</v>
      </c>
      <c r="J48" t="s">
        <v>15</v>
      </c>
      <c r="L48" s="10" t="s">
        <v>25</v>
      </c>
    </row>
    <row r="49" spans="2:12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10">
        <f>tblSalaries[[#This Row],[clean Salary (in local currency)]]*VLOOKUP(tblSalaries[[#This Row],[Currency]],tblXrate[],2,FALSE)</f>
        <v>14246.333349954055</v>
      </c>
      <c r="H49" t="s">
        <v>91</v>
      </c>
      <c r="I49" s="8" t="s">
        <v>52</v>
      </c>
      <c r="J49" t="s">
        <v>8</v>
      </c>
      <c r="L49" s="10" t="s">
        <v>18</v>
      </c>
    </row>
    <row r="50" spans="2:12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10">
        <f>tblSalaries[[#This Row],[clean Salary (in local currency)]]*VLOOKUP(tblSalaries[[#This Row],[Currency]],tblXrate[],2,FALSE)</f>
        <v>50437.70470615309</v>
      </c>
      <c r="H50" t="s">
        <v>92</v>
      </c>
      <c r="I50" s="8" t="s">
        <v>20</v>
      </c>
      <c r="J50" t="s">
        <v>71</v>
      </c>
      <c r="L50" s="10" t="s">
        <v>9</v>
      </c>
    </row>
    <row r="51" spans="2:12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10">
        <f>tblSalaries[[#This Row],[clean Salary (in local currency)]]*VLOOKUP(tblSalaries[[#This Row],[Currency]],tblXrate[],2,FALSE)</f>
        <v>12000</v>
      </c>
      <c r="H51" t="s">
        <v>93</v>
      </c>
      <c r="I51" s="8" t="s">
        <v>356</v>
      </c>
      <c r="J51" t="s">
        <v>15</v>
      </c>
      <c r="L51" s="10" t="s">
        <v>25</v>
      </c>
    </row>
    <row r="52" spans="2:12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10">
        <f>tblSalaries[[#This Row],[clean Salary (in local currency)]]*VLOOKUP(tblSalaries[[#This Row],[Currency]],tblXrate[],2,FALSE)</f>
        <v>57167.974754622352</v>
      </c>
      <c r="H52" t="s">
        <v>95</v>
      </c>
      <c r="I52" s="8" t="s">
        <v>52</v>
      </c>
      <c r="J52" t="s">
        <v>96</v>
      </c>
      <c r="L52" s="10" t="s">
        <v>9</v>
      </c>
    </row>
    <row r="53" spans="2:12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10">
        <f>tblSalaries[[#This Row],[clean Salary (in local currency)]]*VLOOKUP(tblSalaries[[#This Row],[Currency]],tblXrate[],2,FALSE)</f>
        <v>100000</v>
      </c>
      <c r="H53" t="s">
        <v>98</v>
      </c>
      <c r="I53" s="8" t="s">
        <v>20</v>
      </c>
      <c r="J53" t="s">
        <v>24</v>
      </c>
      <c r="L53" s="10" t="s">
        <v>13</v>
      </c>
    </row>
    <row r="54" spans="2:12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10">
        <f>tblSalaries[[#This Row],[clean Salary (in local currency)]]*VLOOKUP(tblSalaries[[#This Row],[Currency]],tblXrate[],2,FALSE)</f>
        <v>57000</v>
      </c>
      <c r="H54" t="s">
        <v>99</v>
      </c>
      <c r="I54" s="8" t="s">
        <v>310</v>
      </c>
      <c r="J54" t="s">
        <v>15</v>
      </c>
      <c r="L54" s="10" t="s">
        <v>18</v>
      </c>
    </row>
    <row r="55" spans="2:12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10">
        <f>tblSalaries[[#This Row],[clean Salary (in local currency)]]*VLOOKUP(tblSalaries[[#This Row],[Currency]],tblXrate[],2,FALSE)</f>
        <v>63047.130882691366</v>
      </c>
      <c r="H55" t="s">
        <v>89</v>
      </c>
      <c r="I55" s="8" t="s">
        <v>310</v>
      </c>
      <c r="J55" t="s">
        <v>71</v>
      </c>
      <c r="L55" s="10" t="s">
        <v>9</v>
      </c>
    </row>
    <row r="56" spans="2:12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10">
        <f>tblSalaries[[#This Row],[clean Salary (in local currency)]]*VLOOKUP(tblSalaries[[#This Row],[Currency]],tblXrate[],2,FALSE)</f>
        <v>30489.586535798586</v>
      </c>
      <c r="H56" t="s">
        <v>101</v>
      </c>
      <c r="I56" s="8" t="s">
        <v>52</v>
      </c>
      <c r="J56" t="s">
        <v>24</v>
      </c>
      <c r="L56" s="10" t="s">
        <v>13</v>
      </c>
    </row>
    <row r="57" spans="2:12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10">
        <f>tblSalaries[[#This Row],[clean Salary (in local currency)]]*VLOOKUP(tblSalaries[[#This Row],[Currency]],tblXrate[],2,FALSE)</f>
        <v>4320</v>
      </c>
      <c r="H57" t="s">
        <v>102</v>
      </c>
      <c r="I57" s="8" t="s">
        <v>310</v>
      </c>
      <c r="J57" t="s">
        <v>8</v>
      </c>
      <c r="L57" s="10" t="s">
        <v>18</v>
      </c>
    </row>
    <row r="58" spans="2:12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10">
        <f>tblSalaries[[#This Row],[clean Salary (in local currency)]]*VLOOKUP(tblSalaries[[#This Row],[Currency]],tblXrate[],2,FALSE)</f>
        <v>62000</v>
      </c>
      <c r="H58" t="s">
        <v>20</v>
      </c>
      <c r="I58" s="8" t="s">
        <v>20</v>
      </c>
      <c r="J58" t="s">
        <v>15</v>
      </c>
      <c r="L58" s="10" t="s">
        <v>9</v>
      </c>
    </row>
    <row r="59" spans="2:12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10">
        <f>tblSalaries[[#This Row],[clean Salary (in local currency)]]*VLOOKUP(tblSalaries[[#This Row],[Currency]],tblXrate[],2,FALSE)</f>
        <v>7500</v>
      </c>
      <c r="H59" t="s">
        <v>20</v>
      </c>
      <c r="I59" s="8" t="s">
        <v>20</v>
      </c>
      <c r="J59" t="s">
        <v>8</v>
      </c>
      <c r="L59" s="10" t="s">
        <v>9</v>
      </c>
    </row>
    <row r="60" spans="2:12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10">
        <f>tblSalaries[[#This Row],[clean Salary (in local currency)]]*VLOOKUP(tblSalaries[[#This Row],[Currency]],tblXrate[],2,FALSE)</f>
        <v>28371.208897211112</v>
      </c>
      <c r="H60" t="s">
        <v>104</v>
      </c>
      <c r="I60" s="8" t="s">
        <v>52</v>
      </c>
      <c r="J60" t="s">
        <v>71</v>
      </c>
      <c r="L60" s="10" t="s">
        <v>25</v>
      </c>
    </row>
    <row r="61" spans="2:12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10">
        <f>tblSalaries[[#This Row],[clean Salary (in local currency)]]*VLOOKUP(tblSalaries[[#This Row],[Currency]],tblXrate[],2,FALSE)</f>
        <v>62249.572510588783</v>
      </c>
      <c r="H61" t="s">
        <v>105</v>
      </c>
      <c r="I61" s="8" t="s">
        <v>52</v>
      </c>
      <c r="J61" t="s">
        <v>106</v>
      </c>
      <c r="L61" s="10" t="s">
        <v>18</v>
      </c>
    </row>
    <row r="62" spans="2:12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10">
        <f>tblSalaries[[#This Row],[clean Salary (in local currency)]]*VLOOKUP(tblSalaries[[#This Row],[Currency]],tblXrate[],2,FALSE)</f>
        <v>38000</v>
      </c>
      <c r="H62" t="s">
        <v>72</v>
      </c>
      <c r="I62" s="8" t="s">
        <v>20</v>
      </c>
      <c r="J62" t="s">
        <v>15</v>
      </c>
      <c r="L62" s="10" t="s">
        <v>9</v>
      </c>
    </row>
    <row r="63" spans="2:12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10">
        <f>tblSalaries[[#This Row],[clean Salary (in local currency)]]*VLOOKUP(tblSalaries[[#This Row],[Currency]],tblXrate[],2,FALSE)</f>
        <v>41000</v>
      </c>
      <c r="H63" t="s">
        <v>67</v>
      </c>
      <c r="I63" s="8" t="s">
        <v>67</v>
      </c>
      <c r="J63" t="s">
        <v>15</v>
      </c>
      <c r="L63" s="10" t="s">
        <v>9</v>
      </c>
    </row>
    <row r="64" spans="2:12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10">
        <f>tblSalaries[[#This Row],[clean Salary (in local currency)]]*VLOOKUP(tblSalaries[[#This Row],[Currency]],tblXrate[],2,FALSE)</f>
        <v>68000</v>
      </c>
      <c r="H64" t="s">
        <v>107</v>
      </c>
      <c r="I64" s="8" t="s">
        <v>20</v>
      </c>
      <c r="J64" t="s">
        <v>15</v>
      </c>
      <c r="L64" s="10" t="s">
        <v>13</v>
      </c>
    </row>
    <row r="65" spans="2:12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10">
        <f>tblSalaries[[#This Row],[clean Salary (in local currency)]]*VLOOKUP(tblSalaries[[#This Row],[Currency]],tblXrate[],2,FALSE)</f>
        <v>55068.245289698301</v>
      </c>
      <c r="H65" t="s">
        <v>108</v>
      </c>
      <c r="I65" s="8" t="s">
        <v>20</v>
      </c>
      <c r="J65" t="s">
        <v>109</v>
      </c>
      <c r="L65" s="10" t="s">
        <v>13</v>
      </c>
    </row>
    <row r="66" spans="2:12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10">
        <f>tblSalaries[[#This Row],[clean Salary (in local currency)]]*VLOOKUP(tblSalaries[[#This Row],[Currency]],tblXrate[],2,FALSE)</f>
        <v>61000</v>
      </c>
      <c r="H66" t="s">
        <v>110</v>
      </c>
      <c r="I66" s="8" t="s">
        <v>52</v>
      </c>
      <c r="J66" t="s">
        <v>111</v>
      </c>
      <c r="L66" s="10" t="s">
        <v>13</v>
      </c>
    </row>
    <row r="67" spans="2:12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10">
        <f>tblSalaries[[#This Row],[clean Salary (in local currency)]]*VLOOKUP(tblSalaries[[#This Row],[Currency]],tblXrate[],2,FALSE)</f>
        <v>54627.175876639136</v>
      </c>
      <c r="H67" t="s">
        <v>112</v>
      </c>
      <c r="I67" s="8" t="s">
        <v>356</v>
      </c>
      <c r="J67" t="s">
        <v>113</v>
      </c>
      <c r="L67" s="10" t="s">
        <v>9</v>
      </c>
    </row>
    <row r="68" spans="2:12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10">
        <f>tblSalaries[[#This Row],[clean Salary (in local currency)]]*VLOOKUP(tblSalaries[[#This Row],[Currency]],tblXrate[],2,FALSE)</f>
        <v>85000</v>
      </c>
      <c r="H68" t="s">
        <v>52</v>
      </c>
      <c r="I68" s="8" t="s">
        <v>52</v>
      </c>
      <c r="J68" t="s">
        <v>15</v>
      </c>
      <c r="L68" s="10" t="s">
        <v>9</v>
      </c>
    </row>
    <row r="69" spans="2:12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10">
        <f>tblSalaries[[#This Row],[clean Salary (in local currency)]]*VLOOKUP(tblSalaries[[#This Row],[Currency]],tblXrate[],2,FALSE)</f>
        <v>48275.178681681093</v>
      </c>
      <c r="H69" t="s">
        <v>115</v>
      </c>
      <c r="I69" s="8" t="s">
        <v>20</v>
      </c>
      <c r="J69" t="s">
        <v>96</v>
      </c>
      <c r="L69" s="10" t="s">
        <v>25</v>
      </c>
    </row>
    <row r="70" spans="2:12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10">
        <f>tblSalaries[[#This Row],[clean Salary (in local currency)]]*VLOOKUP(tblSalaries[[#This Row],[Currency]],tblXrate[],2,FALSE)</f>
        <v>86692.320794224041</v>
      </c>
      <c r="H70" t="s">
        <v>116</v>
      </c>
      <c r="I70" s="8" t="s">
        <v>4001</v>
      </c>
      <c r="J70" t="s">
        <v>84</v>
      </c>
      <c r="L70" s="10" t="s">
        <v>9</v>
      </c>
    </row>
    <row r="71" spans="2:12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10">
        <f>tblSalaries[[#This Row],[clean Salary (in local currency)]]*VLOOKUP(tblSalaries[[#This Row],[Currency]],tblXrate[],2,FALSE)</f>
        <v>85087</v>
      </c>
      <c r="H71" t="s">
        <v>117</v>
      </c>
      <c r="I71" s="8" t="s">
        <v>20</v>
      </c>
      <c r="J71" t="s">
        <v>15</v>
      </c>
      <c r="L71" s="10" t="s">
        <v>18</v>
      </c>
    </row>
    <row r="72" spans="2:12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10">
        <f>tblSalaries[[#This Row],[clean Salary (in local currency)]]*VLOOKUP(tblSalaries[[#This Row],[Currency]],tblXrate[],2,FALSE)</f>
        <v>50000</v>
      </c>
      <c r="H72" t="s">
        <v>118</v>
      </c>
      <c r="I72" s="8" t="s">
        <v>20</v>
      </c>
      <c r="J72" t="s">
        <v>15</v>
      </c>
      <c r="L72" s="10" t="s">
        <v>13</v>
      </c>
    </row>
    <row r="73" spans="2:12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10">
        <f>tblSalaries[[#This Row],[clean Salary (in local currency)]]*VLOOKUP(tblSalaries[[#This Row],[Currency]],tblXrate[],2,FALSE)</f>
        <v>100000</v>
      </c>
      <c r="H73" t="s">
        <v>119</v>
      </c>
      <c r="I73" s="8" t="s">
        <v>52</v>
      </c>
      <c r="J73" t="s">
        <v>120</v>
      </c>
      <c r="L73" s="10" t="s">
        <v>9</v>
      </c>
    </row>
    <row r="74" spans="2:12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10">
        <f>tblSalaries[[#This Row],[clean Salary (in local currency)]]*VLOOKUP(tblSalaries[[#This Row],[Currency]],tblXrate[],2,FALSE)</f>
        <v>57000</v>
      </c>
      <c r="H74" t="s">
        <v>121</v>
      </c>
      <c r="I74" s="8" t="s">
        <v>20</v>
      </c>
      <c r="J74" t="s">
        <v>15</v>
      </c>
      <c r="L74" s="10" t="s">
        <v>9</v>
      </c>
    </row>
    <row r="75" spans="2:12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10">
        <f>tblSalaries[[#This Row],[clean Salary (in local currency)]]*VLOOKUP(tblSalaries[[#This Row],[Currency]],tblXrate[],2,FALSE)</f>
        <v>75000</v>
      </c>
      <c r="H75" t="s">
        <v>122</v>
      </c>
      <c r="I75" s="8" t="s">
        <v>52</v>
      </c>
      <c r="J75" t="s">
        <v>15</v>
      </c>
      <c r="L75" s="10" t="s">
        <v>13</v>
      </c>
    </row>
    <row r="76" spans="2:12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10">
        <f>tblSalaries[[#This Row],[clean Salary (in local currency)]]*VLOOKUP(tblSalaries[[#This Row],[Currency]],tblXrate[],2,FALSE)</f>
        <v>101990.96564026357</v>
      </c>
      <c r="H76" t="s">
        <v>124</v>
      </c>
      <c r="I76" s="8" t="s">
        <v>52</v>
      </c>
      <c r="J76" t="s">
        <v>84</v>
      </c>
      <c r="L76" s="10" t="s">
        <v>9</v>
      </c>
    </row>
    <row r="77" spans="2:12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10">
        <f>tblSalaries[[#This Row],[clean Salary (in local currency)]]*VLOOKUP(tblSalaries[[#This Row],[Currency]],tblXrate[],2,FALSE)</f>
        <v>33420</v>
      </c>
      <c r="H77" t="s">
        <v>125</v>
      </c>
      <c r="I77" s="8" t="s">
        <v>52</v>
      </c>
      <c r="J77" t="s">
        <v>126</v>
      </c>
      <c r="L77" s="10" t="s">
        <v>13</v>
      </c>
    </row>
    <row r="78" spans="2:12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10">
        <f>tblSalaries[[#This Row],[clean Salary (in local currency)]]*VLOOKUP(tblSalaries[[#This Row],[Currency]],tblXrate[],2,FALSE)</f>
        <v>58460.842544152933</v>
      </c>
      <c r="H78" t="s">
        <v>127</v>
      </c>
      <c r="I78" s="8" t="s">
        <v>67</v>
      </c>
      <c r="J78" t="s">
        <v>88</v>
      </c>
      <c r="L78" s="10" t="s">
        <v>13</v>
      </c>
    </row>
    <row r="79" spans="2:12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10">
        <f>tblSalaries[[#This Row],[clean Salary (in local currency)]]*VLOOKUP(tblSalaries[[#This Row],[Currency]],tblXrate[],2,FALSE)</f>
        <v>15000</v>
      </c>
      <c r="H79" t="s">
        <v>128</v>
      </c>
      <c r="I79" s="8" t="s">
        <v>356</v>
      </c>
      <c r="J79" t="s">
        <v>15</v>
      </c>
      <c r="L79" s="10" t="s">
        <v>13</v>
      </c>
    </row>
    <row r="80" spans="2:12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10">
        <f>tblSalaries[[#This Row],[clean Salary (in local currency)]]*VLOOKUP(tblSalaries[[#This Row],[Currency]],tblXrate[],2,FALSE)</f>
        <v>60000</v>
      </c>
      <c r="H80" t="s">
        <v>130</v>
      </c>
      <c r="I80" s="8" t="s">
        <v>20</v>
      </c>
      <c r="J80" t="s">
        <v>88</v>
      </c>
      <c r="L80" s="10" t="s">
        <v>25</v>
      </c>
    </row>
    <row r="81" spans="2:12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10">
        <f>tblSalaries[[#This Row],[clean Salary (in local currency)]]*VLOOKUP(tblSalaries[[#This Row],[Currency]],tblXrate[],2,FALSE)</f>
        <v>157617.8272067284</v>
      </c>
      <c r="H81" t="s">
        <v>20</v>
      </c>
      <c r="I81" s="8" t="s">
        <v>20</v>
      </c>
      <c r="J81" t="s">
        <v>71</v>
      </c>
      <c r="L81" s="10" t="s">
        <v>18</v>
      </c>
    </row>
    <row r="82" spans="2:12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10">
        <f>tblSalaries[[#This Row],[clean Salary (in local currency)]]*VLOOKUP(tblSalaries[[#This Row],[Currency]],tblXrate[],2,FALSE)</f>
        <v>18000</v>
      </c>
      <c r="H82" t="s">
        <v>132</v>
      </c>
      <c r="I82" s="8" t="s">
        <v>20</v>
      </c>
      <c r="J82" t="s">
        <v>133</v>
      </c>
      <c r="L82" s="10" t="s">
        <v>13</v>
      </c>
    </row>
    <row r="83" spans="2:12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10">
        <f>tblSalaries[[#This Row],[clean Salary (in local currency)]]*VLOOKUP(tblSalaries[[#This Row],[Currency]],tblXrate[],2,FALSE)</f>
        <v>50000</v>
      </c>
      <c r="H83" t="s">
        <v>134</v>
      </c>
      <c r="I83" s="8" t="s">
        <v>52</v>
      </c>
      <c r="J83" t="s">
        <v>15</v>
      </c>
      <c r="L83" s="10" t="s">
        <v>18</v>
      </c>
    </row>
    <row r="84" spans="2:12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10">
        <f>tblSalaries[[#This Row],[clean Salary (in local currency)]]*VLOOKUP(tblSalaries[[#This Row],[Currency]],tblXrate[],2,FALSE)</f>
        <v>26000</v>
      </c>
      <c r="H84" t="s">
        <v>135</v>
      </c>
      <c r="I84" s="8" t="s">
        <v>20</v>
      </c>
      <c r="J84" t="s">
        <v>136</v>
      </c>
      <c r="L84" s="10" t="s">
        <v>13</v>
      </c>
    </row>
    <row r="85" spans="2:12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10">
        <f>tblSalaries[[#This Row],[clean Salary (in local currency)]]*VLOOKUP(tblSalaries[[#This Row],[Currency]],tblXrate[],2,FALSE)</f>
        <v>47285.348162018527</v>
      </c>
      <c r="H85" t="s">
        <v>138</v>
      </c>
      <c r="I85" s="8" t="s">
        <v>52</v>
      </c>
      <c r="J85" t="s">
        <v>71</v>
      </c>
      <c r="L85" s="10" t="s">
        <v>9</v>
      </c>
    </row>
    <row r="86" spans="2:12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10">
        <f>tblSalaries[[#This Row],[clean Salary (in local currency)]]*VLOOKUP(tblSalaries[[#This Row],[Currency]],tblXrate[],2,FALSE)</f>
        <v>150000</v>
      </c>
      <c r="H86" t="s">
        <v>139</v>
      </c>
      <c r="I86" s="8" t="s">
        <v>4001</v>
      </c>
      <c r="J86" t="s">
        <v>15</v>
      </c>
      <c r="L86" s="10" t="s">
        <v>13</v>
      </c>
    </row>
    <row r="87" spans="2:12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10">
        <f>tblSalaries[[#This Row],[clean Salary (in local currency)]]*VLOOKUP(tblSalaries[[#This Row],[Currency]],tblXrate[],2,FALSE)</f>
        <v>120000</v>
      </c>
      <c r="H87" t="s">
        <v>140</v>
      </c>
      <c r="I87" s="8" t="s">
        <v>52</v>
      </c>
      <c r="J87" t="s">
        <v>15</v>
      </c>
      <c r="L87" s="10" t="s">
        <v>9</v>
      </c>
    </row>
    <row r="88" spans="2:12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10">
        <f>tblSalaries[[#This Row],[clean Salary (in local currency)]]*VLOOKUP(tblSalaries[[#This Row],[Currency]],tblXrate[],2,FALSE)</f>
        <v>8903.9583437212841</v>
      </c>
      <c r="H88" t="s">
        <v>76</v>
      </c>
      <c r="I88" s="8" t="s">
        <v>356</v>
      </c>
      <c r="J88" t="s">
        <v>8</v>
      </c>
      <c r="L88" s="10" t="s">
        <v>13</v>
      </c>
    </row>
    <row r="89" spans="2:12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10">
        <f>tblSalaries[[#This Row],[clean Salary (in local currency)]]*VLOOKUP(tblSalaries[[#This Row],[Currency]],tblXrate[],2,FALSE)</f>
        <v>31330</v>
      </c>
      <c r="H89" t="s">
        <v>142</v>
      </c>
      <c r="I89" s="8" t="s">
        <v>20</v>
      </c>
      <c r="J89" t="s">
        <v>143</v>
      </c>
      <c r="L89" s="10" t="s">
        <v>13</v>
      </c>
    </row>
    <row r="90" spans="2:12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10">
        <f>tblSalaries[[#This Row],[clean Salary (in local currency)]]*VLOOKUP(tblSalaries[[#This Row],[Currency]],tblXrate[],2,FALSE)</f>
        <v>110000</v>
      </c>
      <c r="H90" t="s">
        <v>144</v>
      </c>
      <c r="I90" s="8" t="s">
        <v>279</v>
      </c>
      <c r="J90" t="s">
        <v>15</v>
      </c>
      <c r="L90" s="10" t="s">
        <v>18</v>
      </c>
    </row>
    <row r="91" spans="2:12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10">
        <f>tblSalaries[[#This Row],[clean Salary (in local currency)]]*VLOOKUP(tblSalaries[[#This Row],[Currency]],tblXrate[],2,FALSE)</f>
        <v>81000</v>
      </c>
      <c r="H91" t="s">
        <v>146</v>
      </c>
      <c r="I91" s="8" t="s">
        <v>356</v>
      </c>
      <c r="J91" t="s">
        <v>71</v>
      </c>
      <c r="L91" s="10" t="s">
        <v>9</v>
      </c>
    </row>
    <row r="92" spans="2:12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10">
        <f>tblSalaries[[#This Row],[clean Salary (in local currency)]]*VLOOKUP(tblSalaries[[#This Row],[Currency]],tblXrate[],2,FALSE)</f>
        <v>40000</v>
      </c>
      <c r="H92" t="s">
        <v>147</v>
      </c>
      <c r="I92" s="8" t="s">
        <v>20</v>
      </c>
      <c r="J92" t="s">
        <v>15</v>
      </c>
      <c r="L92" s="10" t="s">
        <v>9</v>
      </c>
    </row>
    <row r="93" spans="2:12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10">
        <f>tblSalaries[[#This Row],[clean Salary (in local currency)]]*VLOOKUP(tblSalaries[[#This Row],[Currency]],tblXrate[],2,FALSE)</f>
        <v>41301.183967273726</v>
      </c>
      <c r="H93" t="s">
        <v>148</v>
      </c>
      <c r="I93" s="8" t="s">
        <v>20</v>
      </c>
      <c r="J93" t="s">
        <v>88</v>
      </c>
      <c r="L93" s="10" t="s">
        <v>9</v>
      </c>
    </row>
    <row r="94" spans="2:12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10">
        <f>tblSalaries[[#This Row],[clean Salary (in local currency)]]*VLOOKUP(tblSalaries[[#This Row],[Currency]],tblXrate[],2,FALSE)</f>
        <v>125000</v>
      </c>
      <c r="H94" t="s">
        <v>149</v>
      </c>
      <c r="I94" s="8" t="s">
        <v>4001</v>
      </c>
      <c r="J94" t="s">
        <v>15</v>
      </c>
      <c r="L94" s="10" t="s">
        <v>9</v>
      </c>
    </row>
    <row r="95" spans="2:12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10">
        <f>tblSalaries[[#This Row],[clean Salary (in local currency)]]*VLOOKUP(tblSalaries[[#This Row],[Currency]],tblXrate[],2,FALSE)</f>
        <v>36000</v>
      </c>
      <c r="H95" t="s">
        <v>150</v>
      </c>
      <c r="I95" s="8" t="s">
        <v>52</v>
      </c>
      <c r="J95" t="s">
        <v>15</v>
      </c>
      <c r="L95" s="10" t="s">
        <v>18</v>
      </c>
    </row>
    <row r="96" spans="2:12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10">
        <f>tblSalaries[[#This Row],[clean Salary (in local currency)]]*VLOOKUP(tblSalaries[[#This Row],[Currency]],tblXrate[],2,FALSE)</f>
        <v>2564.3400029917298</v>
      </c>
      <c r="H96" t="s">
        <v>152</v>
      </c>
      <c r="I96" s="8" t="s">
        <v>356</v>
      </c>
      <c r="J96" t="s">
        <v>8</v>
      </c>
      <c r="L96" s="10" t="s">
        <v>25</v>
      </c>
    </row>
    <row r="97" spans="2:12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10">
        <f>tblSalaries[[#This Row],[clean Salary (in local currency)]]*VLOOKUP(tblSalaries[[#This Row],[Currency]],tblXrate[],2,FALSE)</f>
        <v>75000</v>
      </c>
      <c r="H97" t="s">
        <v>153</v>
      </c>
      <c r="I97" s="8" t="s">
        <v>20</v>
      </c>
      <c r="J97" t="s">
        <v>15</v>
      </c>
      <c r="L97" s="10" t="s">
        <v>25</v>
      </c>
    </row>
    <row r="98" spans="2:12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10">
        <f>tblSalaries[[#This Row],[clean Salary (in local currency)]]*VLOOKUP(tblSalaries[[#This Row],[Currency]],tblXrate[],2,FALSE)</f>
        <v>95000</v>
      </c>
      <c r="H98" t="s">
        <v>29</v>
      </c>
      <c r="I98" s="8" t="s">
        <v>4001</v>
      </c>
      <c r="J98" t="s">
        <v>15</v>
      </c>
      <c r="L98" s="10" t="s">
        <v>9</v>
      </c>
    </row>
    <row r="99" spans="2:12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10">
        <f>tblSalaries[[#This Row],[clean Salary (in local currency)]]*VLOOKUP(tblSalaries[[#This Row],[Currency]],tblXrate[],2,FALSE)</f>
        <v>24000</v>
      </c>
      <c r="H99" t="s">
        <v>154</v>
      </c>
      <c r="I99" s="8" t="s">
        <v>52</v>
      </c>
      <c r="J99" t="s">
        <v>15</v>
      </c>
      <c r="L99" s="10" t="s">
        <v>18</v>
      </c>
    </row>
    <row r="100" spans="2:12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10">
        <f>tblSalaries[[#This Row],[clean Salary (in local currency)]]*VLOOKUP(tblSalaries[[#This Row],[Currency]],tblXrate[],2,FALSE)</f>
        <v>91000</v>
      </c>
      <c r="H100" t="s">
        <v>156</v>
      </c>
      <c r="I100" s="8" t="s">
        <v>52</v>
      </c>
      <c r="J100" t="s">
        <v>15</v>
      </c>
      <c r="L100" s="10" t="s">
        <v>25</v>
      </c>
    </row>
    <row r="101" spans="2:12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10">
        <f>tblSalaries[[#This Row],[clean Salary (in local currency)]]*VLOOKUP(tblSalaries[[#This Row],[Currency]],tblXrate[],2,FALSE)</f>
        <v>40000</v>
      </c>
      <c r="H101" t="s">
        <v>157</v>
      </c>
      <c r="I101" s="8" t="s">
        <v>20</v>
      </c>
      <c r="J101" t="s">
        <v>15</v>
      </c>
      <c r="L101" s="10" t="s">
        <v>9</v>
      </c>
    </row>
    <row r="102" spans="2:12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10">
        <f>tblSalaries[[#This Row],[clean Salary (in local currency)]]*VLOOKUP(tblSalaries[[#This Row],[Currency]],tblXrate[],2,FALSE)</f>
        <v>57000</v>
      </c>
      <c r="H102" t="s">
        <v>158</v>
      </c>
      <c r="I102" s="8" t="s">
        <v>52</v>
      </c>
      <c r="J102" t="s">
        <v>15</v>
      </c>
      <c r="L102" s="10" t="s">
        <v>9</v>
      </c>
    </row>
    <row r="103" spans="2:12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10">
        <f>tblSalaries[[#This Row],[clean Salary (in local currency)]]*VLOOKUP(tblSalaries[[#This Row],[Currency]],tblXrate[],2,FALSE)</f>
        <v>74000</v>
      </c>
      <c r="H103" t="s">
        <v>76</v>
      </c>
      <c r="I103" s="8" t="s">
        <v>356</v>
      </c>
      <c r="J103" t="s">
        <v>15</v>
      </c>
      <c r="L103" s="10" t="s">
        <v>9</v>
      </c>
    </row>
    <row r="104" spans="2:12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10">
        <f>tblSalaries[[#This Row],[clean Salary (in local currency)]]*VLOOKUP(tblSalaries[[#This Row],[Currency]],tblXrate[],2,FALSE)</f>
        <v>80000</v>
      </c>
      <c r="H104" t="s">
        <v>160</v>
      </c>
      <c r="I104" s="8" t="s">
        <v>20</v>
      </c>
      <c r="J104" t="s">
        <v>15</v>
      </c>
      <c r="L104" s="10" t="s">
        <v>9</v>
      </c>
    </row>
    <row r="105" spans="2:12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10">
        <f>tblSalaries[[#This Row],[clean Salary (in local currency)]]*VLOOKUP(tblSalaries[[#This Row],[Currency]],tblXrate[],2,FALSE)</f>
        <v>90000</v>
      </c>
      <c r="H105" t="s">
        <v>161</v>
      </c>
      <c r="I105" s="8" t="s">
        <v>67</v>
      </c>
      <c r="J105" t="s">
        <v>15</v>
      </c>
      <c r="L105" s="10" t="s">
        <v>9</v>
      </c>
    </row>
    <row r="106" spans="2:12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10">
        <f>tblSalaries[[#This Row],[clean Salary (in local currency)]]*VLOOKUP(tblSalaries[[#This Row],[Currency]],tblXrate[],2,FALSE)</f>
        <v>21000</v>
      </c>
      <c r="H106" t="s">
        <v>162</v>
      </c>
      <c r="I106" s="8" t="s">
        <v>20</v>
      </c>
      <c r="J106" t="s">
        <v>163</v>
      </c>
      <c r="L106" s="10" t="s">
        <v>25</v>
      </c>
    </row>
    <row r="107" spans="2:12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10">
        <f>tblSalaries[[#This Row],[clean Salary (in local currency)]]*VLOOKUP(tblSalaries[[#This Row],[Currency]],tblXrate[],2,FALSE)</f>
        <v>52000</v>
      </c>
      <c r="H107" t="s">
        <v>164</v>
      </c>
      <c r="I107" s="8" t="s">
        <v>52</v>
      </c>
      <c r="J107" t="s">
        <v>15</v>
      </c>
      <c r="L107" s="10" t="s">
        <v>9</v>
      </c>
    </row>
    <row r="108" spans="2:12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10">
        <f>tblSalaries[[#This Row],[clean Salary (in local currency)]]*VLOOKUP(tblSalaries[[#This Row],[Currency]],tblXrate[],2,FALSE)</f>
        <v>19200</v>
      </c>
      <c r="H108" t="s">
        <v>165</v>
      </c>
      <c r="I108" s="8" t="s">
        <v>20</v>
      </c>
      <c r="J108" t="s">
        <v>166</v>
      </c>
      <c r="L108" s="10" t="s">
        <v>9</v>
      </c>
    </row>
    <row r="109" spans="2:12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10">
        <f>tblSalaries[[#This Row],[clean Salary (in local currency)]]*VLOOKUP(tblSalaries[[#This Row],[Currency]],tblXrate[],2,FALSE)</f>
        <v>36000</v>
      </c>
      <c r="H109" t="s">
        <v>20</v>
      </c>
      <c r="I109" s="8" t="s">
        <v>20</v>
      </c>
      <c r="J109" t="s">
        <v>15</v>
      </c>
      <c r="L109" s="10" t="s">
        <v>9</v>
      </c>
    </row>
    <row r="110" spans="2:12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10">
        <f>tblSalaries[[#This Row],[clean Salary (in local currency)]]*VLOOKUP(tblSalaries[[#This Row],[Currency]],tblXrate[],2,FALSE)</f>
        <v>57400</v>
      </c>
      <c r="H110" t="s">
        <v>167</v>
      </c>
      <c r="I110" s="8" t="s">
        <v>20</v>
      </c>
      <c r="J110" t="s">
        <v>15</v>
      </c>
      <c r="L110" s="10" t="s">
        <v>9</v>
      </c>
    </row>
    <row r="111" spans="2:12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10">
        <f>tblSalaries[[#This Row],[clean Salary (in local currency)]]*VLOOKUP(tblSalaries[[#This Row],[Currency]],tblXrate[],2,FALSE)</f>
        <v>66000</v>
      </c>
      <c r="H111" t="s">
        <v>20</v>
      </c>
      <c r="I111" s="8" t="s">
        <v>20</v>
      </c>
      <c r="J111" t="s">
        <v>15</v>
      </c>
      <c r="L111" s="10" t="s">
        <v>18</v>
      </c>
    </row>
    <row r="112" spans="2:12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10">
        <f>tblSalaries[[#This Row],[clean Salary (in local currency)]]*VLOOKUP(tblSalaries[[#This Row],[Currency]],tblXrate[],2,FALSE)</f>
        <v>44463.980364706273</v>
      </c>
      <c r="H112" t="s">
        <v>168</v>
      </c>
      <c r="I112" s="8" t="s">
        <v>52</v>
      </c>
      <c r="J112" t="s">
        <v>169</v>
      </c>
      <c r="L112" s="10" t="s">
        <v>9</v>
      </c>
    </row>
    <row r="113" spans="2:12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10">
        <f>tblSalaries[[#This Row],[clean Salary (in local currency)]]*VLOOKUP(tblSalaries[[#This Row],[Currency]],tblXrate[],2,FALSE)</f>
        <v>85000</v>
      </c>
      <c r="H113" t="s">
        <v>173</v>
      </c>
      <c r="I113" s="8" t="s">
        <v>20</v>
      </c>
      <c r="J113" t="s">
        <v>15</v>
      </c>
      <c r="L113" s="10" t="s">
        <v>9</v>
      </c>
    </row>
    <row r="114" spans="2:12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10">
        <f>tblSalaries[[#This Row],[clean Salary (in local currency)]]*VLOOKUP(tblSalaries[[#This Row],[Currency]],tblXrate[],2,FALSE)</f>
        <v>50000</v>
      </c>
      <c r="H114" t="s">
        <v>174</v>
      </c>
      <c r="I114" s="8" t="s">
        <v>67</v>
      </c>
      <c r="J114" t="s">
        <v>15</v>
      </c>
      <c r="L114" s="10" t="s">
        <v>9</v>
      </c>
    </row>
    <row r="115" spans="2:12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10">
        <f>tblSalaries[[#This Row],[clean Salary (in local currency)]]*VLOOKUP(tblSalaries[[#This Row],[Currency]],tblXrate[],2,FALSE)</f>
        <v>58000</v>
      </c>
      <c r="H115" t="s">
        <v>176</v>
      </c>
      <c r="I115" s="8" t="s">
        <v>52</v>
      </c>
      <c r="J115" t="s">
        <v>15</v>
      </c>
      <c r="L115" s="10" t="s">
        <v>9</v>
      </c>
    </row>
    <row r="116" spans="2:12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10">
        <f>tblSalaries[[#This Row],[clean Salary (in local currency)]]*VLOOKUP(tblSalaries[[#This Row],[Currency]],tblXrate[],2,FALSE)</f>
        <v>37900</v>
      </c>
      <c r="H116" t="s">
        <v>177</v>
      </c>
      <c r="I116" s="8" t="s">
        <v>310</v>
      </c>
      <c r="J116" t="s">
        <v>15</v>
      </c>
      <c r="L116" s="10" t="s">
        <v>13</v>
      </c>
    </row>
    <row r="117" spans="2:12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10">
        <f>tblSalaries[[#This Row],[clean Salary (in local currency)]]*VLOOKUP(tblSalaries[[#This Row],[Currency]],tblXrate[],2,FALSE)</f>
        <v>48000</v>
      </c>
      <c r="H117" t="s">
        <v>178</v>
      </c>
      <c r="I117" s="8" t="s">
        <v>52</v>
      </c>
      <c r="J117" t="s">
        <v>179</v>
      </c>
      <c r="L117" s="10" t="s">
        <v>18</v>
      </c>
    </row>
    <row r="118" spans="2:12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10">
        <f>tblSalaries[[#This Row],[clean Salary (in local currency)]]*VLOOKUP(tblSalaries[[#This Row],[Currency]],tblXrate[],2,FALSE)</f>
        <v>67000</v>
      </c>
      <c r="H118" t="s">
        <v>180</v>
      </c>
      <c r="I118" s="8" t="s">
        <v>20</v>
      </c>
      <c r="J118" t="s">
        <v>15</v>
      </c>
      <c r="L118" s="10" t="s">
        <v>9</v>
      </c>
    </row>
    <row r="119" spans="2:12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10">
        <f>tblSalaries[[#This Row],[clean Salary (in local currency)]]*VLOOKUP(tblSalaries[[#This Row],[Currency]],tblXrate[],2,FALSE)</f>
        <v>85000</v>
      </c>
      <c r="H119" t="s">
        <v>181</v>
      </c>
      <c r="I119" s="8" t="s">
        <v>488</v>
      </c>
      <c r="J119" t="s">
        <v>179</v>
      </c>
      <c r="L119" s="10" t="s">
        <v>9</v>
      </c>
    </row>
    <row r="120" spans="2:12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10">
        <f>tblSalaries[[#This Row],[clean Salary (in local currency)]]*VLOOKUP(tblSalaries[[#This Row],[Currency]],tblXrate[],2,FALSE)</f>
        <v>56160</v>
      </c>
      <c r="H120" t="s">
        <v>182</v>
      </c>
      <c r="I120" s="8" t="s">
        <v>20</v>
      </c>
      <c r="J120" t="s">
        <v>15</v>
      </c>
      <c r="L120" s="10" t="s">
        <v>9</v>
      </c>
    </row>
    <row r="121" spans="2:12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10">
        <f>tblSalaries[[#This Row],[clean Salary (in local currency)]]*VLOOKUP(tblSalaries[[#This Row],[Currency]],tblXrate[],2,FALSE)</f>
        <v>24000</v>
      </c>
      <c r="H121" t="s">
        <v>183</v>
      </c>
      <c r="I121" s="8" t="s">
        <v>52</v>
      </c>
      <c r="J121" t="s">
        <v>184</v>
      </c>
      <c r="L121" s="10" t="s">
        <v>13</v>
      </c>
    </row>
    <row r="122" spans="2:12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10">
        <f>tblSalaries[[#This Row],[clean Salary (in local currency)]]*VLOOKUP(tblSalaries[[#This Row],[Currency]],tblXrate[],2,FALSE)</f>
        <v>52000</v>
      </c>
      <c r="H122" t="s">
        <v>185</v>
      </c>
      <c r="I122" s="8" t="s">
        <v>20</v>
      </c>
      <c r="J122" t="s">
        <v>15</v>
      </c>
      <c r="L122" s="10" t="s">
        <v>186</v>
      </c>
    </row>
    <row r="123" spans="2:12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10">
        <f>tblSalaries[[#This Row],[clean Salary (in local currency)]]*VLOOKUP(tblSalaries[[#This Row],[Currency]],tblXrate[],2,FALSE)</f>
        <v>59001.691381819612</v>
      </c>
      <c r="H123" t="s">
        <v>187</v>
      </c>
      <c r="I123" s="8" t="s">
        <v>20</v>
      </c>
      <c r="J123" t="s">
        <v>88</v>
      </c>
      <c r="L123" s="10" t="s">
        <v>186</v>
      </c>
    </row>
    <row r="124" spans="2:12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10">
        <f>tblSalaries[[#This Row],[clean Salary (in local currency)]]*VLOOKUP(tblSalaries[[#This Row],[Currency]],tblXrate[],2,FALSE)</f>
        <v>70000</v>
      </c>
      <c r="H124" t="s">
        <v>188</v>
      </c>
      <c r="I124" s="8" t="s">
        <v>310</v>
      </c>
      <c r="J124" t="s">
        <v>15</v>
      </c>
      <c r="L124" s="10" t="s">
        <v>13</v>
      </c>
    </row>
    <row r="125" spans="2:12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10">
        <f>tblSalaries[[#This Row],[clean Salary (in local currency)]]*VLOOKUP(tblSalaries[[#This Row],[Currency]],tblXrate[],2,FALSE)</f>
        <v>50000</v>
      </c>
      <c r="H125" t="s">
        <v>189</v>
      </c>
      <c r="I125" s="8" t="s">
        <v>67</v>
      </c>
      <c r="J125" t="s">
        <v>15</v>
      </c>
      <c r="L125" s="10" t="s">
        <v>9</v>
      </c>
    </row>
    <row r="126" spans="2:12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10">
        <f>tblSalaries[[#This Row],[clean Salary (in local currency)]]*VLOOKUP(tblSalaries[[#This Row],[Currency]],tblXrate[],2,FALSE)</f>
        <v>40958.208381117904</v>
      </c>
      <c r="H126" t="s">
        <v>190</v>
      </c>
      <c r="I126" s="8" t="s">
        <v>20</v>
      </c>
      <c r="J126" t="s">
        <v>8</v>
      </c>
      <c r="L126" s="10" t="s">
        <v>25</v>
      </c>
    </row>
    <row r="127" spans="2:12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10">
        <f>tblSalaries[[#This Row],[clean Salary (in local currency)]]*VLOOKUP(tblSalaries[[#This Row],[Currency]],tblXrate[],2,FALSE)</f>
        <v>80000</v>
      </c>
      <c r="H127" t="s">
        <v>14</v>
      </c>
      <c r="I127" s="8" t="s">
        <v>20</v>
      </c>
      <c r="J127" t="s">
        <v>15</v>
      </c>
      <c r="L127" s="10" t="s">
        <v>9</v>
      </c>
    </row>
    <row r="128" spans="2:12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10">
        <f>tblSalaries[[#This Row],[clean Salary (in local currency)]]*VLOOKUP(tblSalaries[[#This Row],[Currency]],tblXrate[],2,FALSE)</f>
        <v>128000</v>
      </c>
      <c r="H128" t="s">
        <v>191</v>
      </c>
      <c r="I128" s="8" t="s">
        <v>52</v>
      </c>
      <c r="J128" t="s">
        <v>15</v>
      </c>
      <c r="L128" s="10" t="s">
        <v>13</v>
      </c>
    </row>
    <row r="129" spans="2:12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10">
        <f>tblSalaries[[#This Row],[clean Salary (in local currency)]]*VLOOKUP(tblSalaries[[#This Row],[Currency]],tblXrate[],2,FALSE)</f>
        <v>44000</v>
      </c>
      <c r="H129" t="s">
        <v>193</v>
      </c>
      <c r="I129" s="8" t="s">
        <v>52</v>
      </c>
      <c r="J129" t="s">
        <v>15</v>
      </c>
      <c r="L129" s="10" t="s">
        <v>25</v>
      </c>
    </row>
    <row r="130" spans="2:12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10">
        <f>tblSalaries[[#This Row],[clean Salary (in local currency)]]*VLOOKUP(tblSalaries[[#This Row],[Currency]],tblXrate[],2,FALSE)</f>
        <v>65000</v>
      </c>
      <c r="H130" t="s">
        <v>194</v>
      </c>
      <c r="I130" s="8" t="s">
        <v>310</v>
      </c>
      <c r="J130" t="s">
        <v>15</v>
      </c>
      <c r="L130" s="10" t="s">
        <v>13</v>
      </c>
    </row>
    <row r="131" spans="2:12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10">
        <f>tblSalaries[[#This Row],[clean Salary (in local currency)]]*VLOOKUP(tblSalaries[[#This Row],[Currency]],tblXrate[],2,FALSE)</f>
        <v>36000</v>
      </c>
      <c r="H131" t="s">
        <v>196</v>
      </c>
      <c r="I131" s="8" t="s">
        <v>310</v>
      </c>
      <c r="J131" t="s">
        <v>197</v>
      </c>
      <c r="L131" s="10" t="s">
        <v>9</v>
      </c>
    </row>
    <row r="132" spans="2:12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10">
        <f>tblSalaries[[#This Row],[clean Salary (in local currency)]]*VLOOKUP(tblSalaries[[#This Row],[Currency]],tblXrate[],2,FALSE)</f>
        <v>12000</v>
      </c>
      <c r="H132" t="s">
        <v>198</v>
      </c>
      <c r="I132" s="8" t="s">
        <v>356</v>
      </c>
      <c r="J132" t="s">
        <v>17</v>
      </c>
      <c r="L132" s="10" t="s">
        <v>25</v>
      </c>
    </row>
    <row r="133" spans="2:12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10">
        <f>tblSalaries[[#This Row],[clean Salary (in local currency)]]*VLOOKUP(tblSalaries[[#This Row],[Currency]],tblXrate[],2,FALSE)</f>
        <v>44383.603963142654</v>
      </c>
      <c r="H133" t="s">
        <v>153</v>
      </c>
      <c r="I133" s="8" t="s">
        <v>20</v>
      </c>
      <c r="J133" t="s">
        <v>71</v>
      </c>
      <c r="L133" s="10" t="s">
        <v>13</v>
      </c>
    </row>
    <row r="134" spans="2:12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10">
        <f>tblSalaries[[#This Row],[clean Salary (in local currency)]]*VLOOKUP(tblSalaries[[#This Row],[Currency]],tblXrate[],2,FALSE)</f>
        <v>45000</v>
      </c>
      <c r="H134" t="s">
        <v>199</v>
      </c>
      <c r="I134" s="8" t="s">
        <v>20</v>
      </c>
      <c r="J134" t="s">
        <v>15</v>
      </c>
      <c r="L134" s="10" t="s">
        <v>9</v>
      </c>
    </row>
    <row r="135" spans="2:12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10">
        <f>tblSalaries[[#This Row],[clean Salary (in local currency)]]*VLOOKUP(tblSalaries[[#This Row],[Currency]],tblXrate[],2,FALSE)</f>
        <v>54000</v>
      </c>
      <c r="H135" t="s">
        <v>200</v>
      </c>
      <c r="I135" s="8" t="s">
        <v>20</v>
      </c>
      <c r="J135" t="s">
        <v>15</v>
      </c>
      <c r="L135" s="10" t="s">
        <v>18</v>
      </c>
    </row>
    <row r="136" spans="2:12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10">
        <f>tblSalaries[[#This Row],[clean Salary (in local currency)]]*VLOOKUP(tblSalaries[[#This Row],[Currency]],tblXrate[],2,FALSE)</f>
        <v>110332.47904470989</v>
      </c>
      <c r="H136" t="s">
        <v>201</v>
      </c>
      <c r="I136" s="8" t="s">
        <v>52</v>
      </c>
      <c r="J136" t="s">
        <v>71</v>
      </c>
      <c r="L136" s="10" t="s">
        <v>18</v>
      </c>
    </row>
    <row r="137" spans="2:12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10">
        <f>tblSalaries[[#This Row],[clean Salary (in local currency)]]*VLOOKUP(tblSalaries[[#This Row],[Currency]],tblXrate[],2,FALSE)</f>
        <v>71000</v>
      </c>
      <c r="H137" t="s">
        <v>202</v>
      </c>
      <c r="I137" s="8" t="s">
        <v>20</v>
      </c>
      <c r="J137" t="s">
        <v>15</v>
      </c>
      <c r="L137" s="10" t="s">
        <v>9</v>
      </c>
    </row>
    <row r="138" spans="2:12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10">
        <f>tblSalaries[[#This Row],[clean Salary (in local currency)]]*VLOOKUP(tblSalaries[[#This Row],[Currency]],tblXrate[],2,FALSE)</f>
        <v>14246.333349954055</v>
      </c>
      <c r="H138" t="s">
        <v>203</v>
      </c>
      <c r="I138" s="8" t="s">
        <v>52</v>
      </c>
      <c r="J138" t="s">
        <v>8</v>
      </c>
      <c r="L138" s="10" t="s">
        <v>18</v>
      </c>
    </row>
    <row r="139" spans="2:12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10">
        <f>tblSalaries[[#This Row],[clean Salary (in local currency)]]*VLOOKUP(tblSalaries[[#This Row],[Currency]],tblXrate[],2,FALSE)</f>
        <v>68835.306612122877</v>
      </c>
      <c r="H139" t="s">
        <v>204</v>
      </c>
      <c r="I139" s="8" t="s">
        <v>52</v>
      </c>
      <c r="J139" t="s">
        <v>205</v>
      </c>
      <c r="L139" s="10" t="s">
        <v>9</v>
      </c>
    </row>
    <row r="140" spans="2:12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10">
        <f>tblSalaries[[#This Row],[clean Salary (in local currency)]]*VLOOKUP(tblSalaries[[#This Row],[Currency]],tblXrate[],2,FALSE)</f>
        <v>49168.076151516347</v>
      </c>
      <c r="H140" t="s">
        <v>206</v>
      </c>
      <c r="I140" s="8" t="s">
        <v>52</v>
      </c>
      <c r="J140" t="s">
        <v>88</v>
      </c>
      <c r="L140" s="10" t="s">
        <v>9</v>
      </c>
    </row>
    <row r="141" spans="2:12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10">
        <f>tblSalaries[[#This Row],[clean Salary (in local currency)]]*VLOOKUP(tblSalaries[[#This Row],[Currency]],tblXrate[],2,FALSE)</f>
        <v>40000</v>
      </c>
      <c r="H141" t="s">
        <v>207</v>
      </c>
      <c r="I141" s="8" t="s">
        <v>20</v>
      </c>
      <c r="J141" t="s">
        <v>15</v>
      </c>
      <c r="L141" s="10" t="s">
        <v>9</v>
      </c>
    </row>
    <row r="142" spans="2:12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10">
        <f>tblSalaries[[#This Row],[clean Salary (in local currency)]]*VLOOKUP(tblSalaries[[#This Row],[Currency]],tblXrate[],2,FALSE)</f>
        <v>60968.414427880263</v>
      </c>
      <c r="H142" t="s">
        <v>209</v>
      </c>
      <c r="I142" s="8" t="s">
        <v>20</v>
      </c>
      <c r="J142" t="s">
        <v>88</v>
      </c>
      <c r="L142" s="10" t="s">
        <v>18</v>
      </c>
    </row>
    <row r="143" spans="2:12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10">
        <f>tblSalaries[[#This Row],[clean Salary (in local currency)]]*VLOOKUP(tblSalaries[[#This Row],[Currency]],tblXrate[],2,FALSE)</f>
        <v>5983.4600069807029</v>
      </c>
      <c r="H143" t="s">
        <v>211</v>
      </c>
      <c r="I143" s="8" t="s">
        <v>3999</v>
      </c>
      <c r="J143" t="s">
        <v>8</v>
      </c>
      <c r="L143" s="10" t="s">
        <v>9</v>
      </c>
    </row>
    <row r="144" spans="2:12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10">
        <f>tblSalaries[[#This Row],[clean Salary (in local currency)]]*VLOOKUP(tblSalaries[[#This Row],[Currency]],tblXrate[],2,FALSE)</f>
        <v>53000</v>
      </c>
      <c r="H144" t="s">
        <v>153</v>
      </c>
      <c r="I144" s="8" t="s">
        <v>20</v>
      </c>
      <c r="J144" t="s">
        <v>15</v>
      </c>
      <c r="L144" s="10" t="s">
        <v>9</v>
      </c>
    </row>
    <row r="145" spans="2:12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10">
        <f>tblSalaries[[#This Row],[clean Salary (in local currency)]]*VLOOKUP(tblSalaries[[#This Row],[Currency]],tblXrate[],2,FALSE)</f>
        <v>104000</v>
      </c>
      <c r="H145" t="s">
        <v>212</v>
      </c>
      <c r="I145" s="8" t="s">
        <v>4001</v>
      </c>
      <c r="J145" t="s">
        <v>15</v>
      </c>
      <c r="L145" s="10" t="s">
        <v>18</v>
      </c>
    </row>
    <row r="146" spans="2:12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10">
        <f>tblSalaries[[#This Row],[clean Salary (in local currency)]]*VLOOKUP(tblSalaries[[#This Row],[Currency]],tblXrate[],2,FALSE)</f>
        <v>57000</v>
      </c>
      <c r="H146" t="s">
        <v>213</v>
      </c>
      <c r="I146" s="8" t="s">
        <v>279</v>
      </c>
      <c r="J146" t="s">
        <v>15</v>
      </c>
      <c r="L146" s="10" t="s">
        <v>9</v>
      </c>
    </row>
    <row r="147" spans="2:12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10">
        <f>tblSalaries[[#This Row],[clean Salary (in local currency)]]*VLOOKUP(tblSalaries[[#This Row],[Currency]],tblXrate[],2,FALSE)</f>
        <v>45000</v>
      </c>
      <c r="H147" t="s">
        <v>214</v>
      </c>
      <c r="I147" s="8" t="s">
        <v>20</v>
      </c>
      <c r="J147" t="s">
        <v>15</v>
      </c>
      <c r="L147" s="10" t="s">
        <v>18</v>
      </c>
    </row>
    <row r="148" spans="2:12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10">
        <f>tblSalaries[[#This Row],[clean Salary (in local currency)]]*VLOOKUP(tblSalaries[[#This Row],[Currency]],tblXrate[],2,FALSE)</f>
        <v>92000</v>
      </c>
      <c r="H148" t="s">
        <v>215</v>
      </c>
      <c r="I148" s="8" t="s">
        <v>20</v>
      </c>
      <c r="J148" t="s">
        <v>15</v>
      </c>
      <c r="L148" s="10" t="s">
        <v>9</v>
      </c>
    </row>
    <row r="149" spans="2:12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10">
        <f>tblSalaries[[#This Row],[clean Salary (in local currency)]]*VLOOKUP(tblSalaries[[#This Row],[Currency]],tblXrate[],2,FALSE)</f>
        <v>88000</v>
      </c>
      <c r="H149" t="s">
        <v>216</v>
      </c>
      <c r="I149" s="8" t="s">
        <v>52</v>
      </c>
      <c r="J149" t="s">
        <v>15</v>
      </c>
      <c r="L149" s="10" t="s">
        <v>9</v>
      </c>
    </row>
    <row r="150" spans="2:12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10">
        <f>tblSalaries[[#This Row],[clean Salary (in local currency)]]*VLOOKUP(tblSalaries[[#This Row],[Currency]],tblXrate[],2,FALSE)</f>
        <v>80000</v>
      </c>
      <c r="H150" t="s">
        <v>217</v>
      </c>
      <c r="I150" s="8" t="s">
        <v>20</v>
      </c>
      <c r="J150" t="s">
        <v>15</v>
      </c>
      <c r="L150" s="10" t="s">
        <v>18</v>
      </c>
    </row>
    <row r="151" spans="2:12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10">
        <f>tblSalaries[[#This Row],[clean Salary (in local currency)]]*VLOOKUP(tblSalaries[[#This Row],[Currency]],tblXrate[],2,FALSE)</f>
        <v>69000</v>
      </c>
      <c r="H151" t="s">
        <v>218</v>
      </c>
      <c r="I151" s="8" t="s">
        <v>356</v>
      </c>
      <c r="J151" t="s">
        <v>15</v>
      </c>
      <c r="L151" s="10" t="s">
        <v>9</v>
      </c>
    </row>
    <row r="152" spans="2:12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10">
        <f>tblSalaries[[#This Row],[clean Salary (in local currency)]]*VLOOKUP(tblSalaries[[#This Row],[Currency]],tblXrate[],2,FALSE)</f>
        <v>50000</v>
      </c>
      <c r="H152" t="s">
        <v>219</v>
      </c>
      <c r="I152" s="8" t="s">
        <v>20</v>
      </c>
      <c r="J152" t="s">
        <v>166</v>
      </c>
      <c r="L152" s="10" t="s">
        <v>13</v>
      </c>
    </row>
    <row r="153" spans="2:12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10">
        <f>tblSalaries[[#This Row],[clean Salary (in local currency)]]*VLOOKUP(tblSalaries[[#This Row],[Currency]],tblXrate[],2,FALSE)</f>
        <v>35000</v>
      </c>
      <c r="H153" t="s">
        <v>220</v>
      </c>
      <c r="I153" s="8" t="s">
        <v>52</v>
      </c>
      <c r="J153" t="s">
        <v>15</v>
      </c>
      <c r="L153" s="10" t="s">
        <v>18</v>
      </c>
    </row>
    <row r="154" spans="2:12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10">
        <f>tblSalaries[[#This Row],[clean Salary (in local currency)]]*VLOOKUP(tblSalaries[[#This Row],[Currency]],tblXrate[],2,FALSE)</f>
        <v>96000</v>
      </c>
      <c r="H154" t="s">
        <v>221</v>
      </c>
      <c r="I154" s="8" t="s">
        <v>20</v>
      </c>
      <c r="J154" t="s">
        <v>15</v>
      </c>
      <c r="L154" s="10" t="s">
        <v>9</v>
      </c>
    </row>
    <row r="155" spans="2:12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10">
        <f>tblSalaries[[#This Row],[clean Salary (in local currency)]]*VLOOKUP(tblSalaries[[#This Row],[Currency]],tblXrate[],2,FALSE)</f>
        <v>65000</v>
      </c>
      <c r="H155" t="s">
        <v>222</v>
      </c>
      <c r="I155" s="8" t="s">
        <v>310</v>
      </c>
      <c r="J155" t="s">
        <v>15</v>
      </c>
      <c r="L155" s="10" t="s">
        <v>13</v>
      </c>
    </row>
    <row r="156" spans="2:12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10">
        <f>tblSalaries[[#This Row],[clean Salary (in local currency)]]*VLOOKUP(tblSalaries[[#This Row],[Currency]],tblXrate[],2,FALSE)</f>
        <v>37440</v>
      </c>
      <c r="H156" t="s">
        <v>121</v>
      </c>
      <c r="I156" s="8" t="s">
        <v>20</v>
      </c>
      <c r="J156" t="s">
        <v>15</v>
      </c>
      <c r="L156" s="10" t="s">
        <v>13</v>
      </c>
    </row>
    <row r="157" spans="2:12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10">
        <f>tblSalaries[[#This Row],[clean Salary (in local currency)]]*VLOOKUP(tblSalaries[[#This Row],[Currency]],tblXrate[],2,FALSE)</f>
        <v>15500</v>
      </c>
      <c r="H157" t="s">
        <v>223</v>
      </c>
      <c r="I157" s="8" t="s">
        <v>310</v>
      </c>
      <c r="J157" t="s">
        <v>166</v>
      </c>
      <c r="L157" s="10" t="s">
        <v>13</v>
      </c>
    </row>
    <row r="158" spans="2:12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10">
        <f>tblSalaries[[#This Row],[clean Salary (in local currency)]]*VLOOKUP(tblSalaries[[#This Row],[Currency]],tblXrate[],2,FALSE)</f>
        <v>90000</v>
      </c>
      <c r="H158" t="s">
        <v>225</v>
      </c>
      <c r="I158" s="8" t="s">
        <v>20</v>
      </c>
      <c r="J158" t="s">
        <v>15</v>
      </c>
      <c r="L158" s="10" t="s">
        <v>18</v>
      </c>
    </row>
    <row r="159" spans="2:12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10">
        <f>tblSalaries[[#This Row],[clean Salary (in local currency)]]*VLOOKUP(tblSalaries[[#This Row],[Currency]],tblXrate[],2,FALSE)</f>
        <v>66500</v>
      </c>
      <c r="H159" t="s">
        <v>226</v>
      </c>
      <c r="I159" s="8" t="s">
        <v>20</v>
      </c>
      <c r="J159" t="s">
        <v>15</v>
      </c>
      <c r="L159" s="10" t="s">
        <v>13</v>
      </c>
    </row>
    <row r="160" spans="2:12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10">
        <f>tblSalaries[[#This Row],[clean Salary (in local currency)]]*VLOOKUP(tblSalaries[[#This Row],[Currency]],tblXrate[],2,FALSE)</f>
        <v>100000</v>
      </c>
      <c r="H160" t="s">
        <v>227</v>
      </c>
      <c r="I160" s="8" t="s">
        <v>310</v>
      </c>
      <c r="J160" t="s">
        <v>15</v>
      </c>
      <c r="L160" s="10" t="s">
        <v>13</v>
      </c>
    </row>
    <row r="161" spans="2:12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10">
        <f>tblSalaries[[#This Row],[clean Salary (in local currency)]]*VLOOKUP(tblSalaries[[#This Row],[Currency]],tblXrate[],2,FALSE)</f>
        <v>50831.74927416991</v>
      </c>
      <c r="H161" t="s">
        <v>229</v>
      </c>
      <c r="I161" s="8" t="s">
        <v>52</v>
      </c>
      <c r="J161" t="s">
        <v>71</v>
      </c>
      <c r="L161" s="10" t="s">
        <v>9</v>
      </c>
    </row>
    <row r="162" spans="2:12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10">
        <f>tblSalaries[[#This Row],[clean Salary (in local currency)]]*VLOOKUP(tblSalaries[[#This Row],[Currency]],tblXrate[],2,FALSE)</f>
        <v>7479.3250087258784</v>
      </c>
      <c r="H162" t="s">
        <v>230</v>
      </c>
      <c r="I162" s="8" t="s">
        <v>52</v>
      </c>
      <c r="J162" t="s">
        <v>8</v>
      </c>
      <c r="L162" s="10" t="s">
        <v>25</v>
      </c>
    </row>
    <row r="163" spans="2:12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10">
        <f>tblSalaries[[#This Row],[clean Salary (in local currency)]]*VLOOKUP(tblSalaries[[#This Row],[Currency]],tblXrate[],2,FALSE)</f>
        <v>75000</v>
      </c>
      <c r="H163" t="s">
        <v>231</v>
      </c>
      <c r="I163" s="8" t="s">
        <v>20</v>
      </c>
      <c r="J163" t="s">
        <v>15</v>
      </c>
      <c r="L163" s="10" t="s">
        <v>25</v>
      </c>
    </row>
    <row r="164" spans="2:12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10">
        <f>tblSalaries[[#This Row],[clean Salary (in local currency)]]*VLOOKUP(tblSalaries[[#This Row],[Currency]],tblXrate[],2,FALSE)</f>
        <v>58000</v>
      </c>
      <c r="H164" t="s">
        <v>232</v>
      </c>
      <c r="I164" s="8" t="s">
        <v>52</v>
      </c>
      <c r="J164" t="s">
        <v>88</v>
      </c>
      <c r="L164" s="10" t="s">
        <v>25</v>
      </c>
    </row>
    <row r="165" spans="2:12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10">
        <f>tblSalaries[[#This Row],[clean Salary (in local currency)]]*VLOOKUP(tblSalaries[[#This Row],[Currency]],tblXrate[],2,FALSE)</f>
        <v>55000</v>
      </c>
      <c r="H165" t="s">
        <v>233</v>
      </c>
      <c r="I165" s="8" t="s">
        <v>52</v>
      </c>
      <c r="J165" t="s">
        <v>15</v>
      </c>
      <c r="L165" s="10" t="s">
        <v>18</v>
      </c>
    </row>
    <row r="166" spans="2:12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10">
        <f>tblSalaries[[#This Row],[clean Salary (in local currency)]]*VLOOKUP(tblSalaries[[#This Row],[Currency]],tblXrate[],2,FALSE)</f>
        <v>60000</v>
      </c>
      <c r="H166" t="s">
        <v>234</v>
      </c>
      <c r="I166" s="8" t="s">
        <v>20</v>
      </c>
      <c r="J166" t="s">
        <v>15</v>
      </c>
      <c r="L166" s="10" t="s">
        <v>9</v>
      </c>
    </row>
    <row r="167" spans="2:12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10">
        <f>tblSalaries[[#This Row],[clean Salary (in local currency)]]*VLOOKUP(tblSalaries[[#This Row],[Currency]],tblXrate[],2,FALSE)</f>
        <v>23150.291693675339</v>
      </c>
      <c r="H167" t="s">
        <v>52</v>
      </c>
      <c r="I167" s="8" t="s">
        <v>52</v>
      </c>
      <c r="J167" t="s">
        <v>8</v>
      </c>
      <c r="L167" s="10" t="s">
        <v>9</v>
      </c>
    </row>
    <row r="168" spans="2:12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10">
        <f>tblSalaries[[#This Row],[clean Salary (in local currency)]]*VLOOKUP(tblSalaries[[#This Row],[Currency]],tblXrate[],2,FALSE)</f>
        <v>105219.68296424497</v>
      </c>
      <c r="H168" t="s">
        <v>236</v>
      </c>
      <c r="I168" s="8" t="s">
        <v>52</v>
      </c>
      <c r="J168" t="s">
        <v>88</v>
      </c>
      <c r="L168" s="10" t="s">
        <v>18</v>
      </c>
    </row>
    <row r="169" spans="2:12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10">
        <f>tblSalaries[[#This Row],[clean Salary (in local currency)]]*VLOOKUP(tblSalaries[[#This Row],[Currency]],tblXrate[],2,FALSE)</f>
        <v>145000</v>
      </c>
      <c r="H169" t="s">
        <v>237</v>
      </c>
      <c r="I169" s="8" t="s">
        <v>488</v>
      </c>
      <c r="J169" t="s">
        <v>46</v>
      </c>
      <c r="L169" s="10" t="s">
        <v>13</v>
      </c>
    </row>
    <row r="170" spans="2:12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10">
        <f>tblSalaries[[#This Row],[clean Salary (in local currency)]]*VLOOKUP(tblSalaries[[#This Row],[Currency]],tblXrate[],2,FALSE)</f>
        <v>22880</v>
      </c>
      <c r="H170" t="s">
        <v>238</v>
      </c>
      <c r="I170" s="8" t="s">
        <v>310</v>
      </c>
      <c r="J170" t="s">
        <v>15</v>
      </c>
      <c r="L170" s="10" t="s">
        <v>9</v>
      </c>
    </row>
    <row r="171" spans="2:12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10">
        <f>tblSalaries[[#This Row],[clean Salary (in local currency)]]*VLOOKUP(tblSalaries[[#This Row],[Currency]],tblXrate[],2,FALSE)</f>
        <v>80000</v>
      </c>
      <c r="H171" t="s">
        <v>239</v>
      </c>
      <c r="I171" s="8" t="s">
        <v>356</v>
      </c>
      <c r="J171" t="s">
        <v>15</v>
      </c>
      <c r="L171" s="10" t="s">
        <v>9</v>
      </c>
    </row>
    <row r="172" spans="2:12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10">
        <f>tblSalaries[[#This Row],[clean Salary (in local currency)]]*VLOOKUP(tblSalaries[[#This Row],[Currency]],tblXrate[],2,FALSE)</f>
        <v>8903.9583437212841</v>
      </c>
      <c r="H172" t="s">
        <v>241</v>
      </c>
      <c r="I172" s="8" t="s">
        <v>20</v>
      </c>
      <c r="J172" t="s">
        <v>8</v>
      </c>
      <c r="L172" s="10" t="s">
        <v>18</v>
      </c>
    </row>
    <row r="173" spans="2:12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10">
        <f>tblSalaries[[#This Row],[clean Salary (in local currency)]]*VLOOKUP(tblSalaries[[#This Row],[Currency]],tblXrate[],2,FALSE)</f>
        <v>88502.537072729421</v>
      </c>
      <c r="H173" t="s">
        <v>242</v>
      </c>
      <c r="I173" s="8" t="s">
        <v>20</v>
      </c>
      <c r="J173" t="s">
        <v>88</v>
      </c>
      <c r="L173" s="10" t="s">
        <v>9</v>
      </c>
    </row>
    <row r="174" spans="2:12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10">
        <f>tblSalaries[[#This Row],[clean Salary (in local currency)]]*VLOOKUP(tblSalaries[[#This Row],[Currency]],tblXrate[],2,FALSE)</f>
        <v>3205.4250037396623</v>
      </c>
      <c r="H174" t="s">
        <v>243</v>
      </c>
      <c r="I174" s="8" t="s">
        <v>20</v>
      </c>
      <c r="J174" t="s">
        <v>8</v>
      </c>
      <c r="L174" s="10" t="s">
        <v>9</v>
      </c>
    </row>
    <row r="175" spans="2:12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10">
        <f>tblSalaries[[#This Row],[clean Salary (in local currency)]]*VLOOKUP(tblSalaries[[#This Row],[Currency]],tblXrate[],2,FALSE)</f>
        <v>46584</v>
      </c>
      <c r="H175" t="s">
        <v>244</v>
      </c>
      <c r="I175" s="8" t="s">
        <v>20</v>
      </c>
      <c r="J175" t="s">
        <v>15</v>
      </c>
      <c r="L175" s="10" t="s">
        <v>9</v>
      </c>
    </row>
    <row r="176" spans="2:12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10">
        <f>tblSalaries[[#This Row],[clean Salary (in local currency)]]*VLOOKUP(tblSalaries[[#This Row],[Currency]],tblXrate[],2,FALSE)</f>
        <v>67000</v>
      </c>
      <c r="H176" t="s">
        <v>245</v>
      </c>
      <c r="I176" s="8" t="s">
        <v>20</v>
      </c>
      <c r="J176" t="s">
        <v>15</v>
      </c>
      <c r="L176" s="10" t="s">
        <v>9</v>
      </c>
    </row>
    <row r="177" spans="2:12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10">
        <f>tblSalaries[[#This Row],[clean Salary (in local currency)]]*VLOOKUP(tblSalaries[[#This Row],[Currency]],tblXrate[],2,FALSE)</f>
        <v>19588.708356186824</v>
      </c>
      <c r="H177" t="s">
        <v>247</v>
      </c>
      <c r="I177" s="8" t="s">
        <v>52</v>
      </c>
      <c r="J177" t="s">
        <v>8</v>
      </c>
      <c r="L177" s="10" t="s">
        <v>9</v>
      </c>
    </row>
    <row r="178" spans="2:12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10">
        <f>tblSalaries[[#This Row],[clean Salary (in local currency)]]*VLOOKUP(tblSalaries[[#This Row],[Currency]],tblXrate[],2,FALSE)</f>
        <v>92000</v>
      </c>
      <c r="H178" t="s">
        <v>248</v>
      </c>
      <c r="I178" s="8" t="s">
        <v>279</v>
      </c>
      <c r="J178" t="s">
        <v>15</v>
      </c>
      <c r="L178" s="10" t="s">
        <v>9</v>
      </c>
    </row>
    <row r="179" spans="2:12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10">
        <f>tblSalaries[[#This Row],[clean Salary (in local currency)]]*VLOOKUP(tblSalaries[[#This Row],[Currency]],tblXrate[],2,FALSE)</f>
        <v>75000</v>
      </c>
      <c r="H179" t="s">
        <v>249</v>
      </c>
      <c r="I179" s="8" t="s">
        <v>67</v>
      </c>
      <c r="J179" t="s">
        <v>15</v>
      </c>
      <c r="L179" s="10" t="s">
        <v>13</v>
      </c>
    </row>
    <row r="180" spans="2:12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10">
        <f>tblSalaries[[#This Row],[clean Salary (in local currency)]]*VLOOKUP(tblSalaries[[#This Row],[Currency]],tblXrate[],2,FALSE)</f>
        <v>3205.4250037396623</v>
      </c>
      <c r="H180" t="s">
        <v>243</v>
      </c>
      <c r="I180" s="8" t="s">
        <v>20</v>
      </c>
      <c r="J180" t="s">
        <v>8</v>
      </c>
      <c r="L180" s="10" t="s">
        <v>9</v>
      </c>
    </row>
    <row r="181" spans="2:12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10">
        <f>tblSalaries[[#This Row],[clean Salary (in local currency)]]*VLOOKUP(tblSalaries[[#This Row],[Currency]],tblXrate[],2,FALSE)</f>
        <v>29159.298033244755</v>
      </c>
      <c r="H181" t="s">
        <v>250</v>
      </c>
      <c r="I181" s="8" t="s">
        <v>52</v>
      </c>
      <c r="J181" t="s">
        <v>71</v>
      </c>
      <c r="L181" s="10" t="s">
        <v>13</v>
      </c>
    </row>
    <row r="182" spans="2:12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10">
        <f>tblSalaries[[#This Row],[clean Salary (in local currency)]]*VLOOKUP(tblSalaries[[#This Row],[Currency]],tblXrate[],2,FALSE)</f>
        <v>40000</v>
      </c>
      <c r="H182" t="s">
        <v>251</v>
      </c>
      <c r="I182" s="8" t="s">
        <v>20</v>
      </c>
      <c r="J182" t="s">
        <v>15</v>
      </c>
      <c r="L182" s="10" t="s">
        <v>13</v>
      </c>
    </row>
    <row r="183" spans="2:12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10">
        <f>tblSalaries[[#This Row],[clean Salary (in local currency)]]*VLOOKUP(tblSalaries[[#This Row],[Currency]],tblXrate[],2,FALSE)</f>
        <v>111680</v>
      </c>
      <c r="H183" t="s">
        <v>252</v>
      </c>
      <c r="I183" s="8" t="s">
        <v>20</v>
      </c>
      <c r="J183" t="s">
        <v>15</v>
      </c>
      <c r="L183" s="10" t="s">
        <v>18</v>
      </c>
    </row>
    <row r="184" spans="2:12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10">
        <f>tblSalaries[[#This Row],[clean Salary (in local currency)]]*VLOOKUP(tblSalaries[[#This Row],[Currency]],tblXrate[],2,FALSE)</f>
        <v>41406</v>
      </c>
      <c r="H184" t="s">
        <v>253</v>
      </c>
      <c r="I184" s="8" t="s">
        <v>20</v>
      </c>
      <c r="J184" t="s">
        <v>88</v>
      </c>
      <c r="L184" s="10" t="s">
        <v>25</v>
      </c>
    </row>
    <row r="185" spans="2:12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10">
        <f>tblSalaries[[#This Row],[clean Salary (in local currency)]]*VLOOKUP(tblSalaries[[#This Row],[Currency]],tblXrate[],2,FALSE)</f>
        <v>70000</v>
      </c>
      <c r="H185" t="s">
        <v>254</v>
      </c>
      <c r="I185" s="8" t="s">
        <v>52</v>
      </c>
      <c r="J185" t="s">
        <v>15</v>
      </c>
      <c r="L185" s="10" t="s">
        <v>9</v>
      </c>
    </row>
    <row r="186" spans="2:12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10">
        <f>tblSalaries[[#This Row],[clean Salary (in local currency)]]*VLOOKUP(tblSalaries[[#This Row],[Currency]],tblXrate[],2,FALSE)</f>
        <v>40700</v>
      </c>
      <c r="H186" t="s">
        <v>255</v>
      </c>
      <c r="I186" s="8" t="s">
        <v>20</v>
      </c>
      <c r="J186" t="s">
        <v>15</v>
      </c>
      <c r="L186" s="10" t="s">
        <v>25</v>
      </c>
    </row>
    <row r="187" spans="2:12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10">
        <f>tblSalaries[[#This Row],[clean Salary (in local currency)]]*VLOOKUP(tblSalaries[[#This Row],[Currency]],tblXrate[],2,FALSE)</f>
        <v>40000</v>
      </c>
      <c r="H187" t="s">
        <v>256</v>
      </c>
      <c r="I187" s="8" t="s">
        <v>20</v>
      </c>
      <c r="J187" t="s">
        <v>15</v>
      </c>
      <c r="L187" s="10" t="s">
        <v>9</v>
      </c>
    </row>
    <row r="188" spans="2:12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10">
        <f>tblSalaries[[#This Row],[clean Salary (in local currency)]]*VLOOKUP(tblSalaries[[#This Row],[Currency]],tblXrate[],2,FALSE)</f>
        <v>60000</v>
      </c>
      <c r="H188" t="s">
        <v>257</v>
      </c>
      <c r="I188" s="8" t="s">
        <v>310</v>
      </c>
      <c r="J188" t="s">
        <v>15</v>
      </c>
      <c r="L188" s="10" t="s">
        <v>9</v>
      </c>
    </row>
    <row r="189" spans="2:12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10">
        <f>tblSalaries[[#This Row],[clean Salary (in local currency)]]*VLOOKUP(tblSalaries[[#This Row],[Currency]],tblXrate[],2,FALSE)</f>
        <v>90469.260118790073</v>
      </c>
      <c r="H189" t="s">
        <v>258</v>
      </c>
      <c r="I189" s="8" t="s">
        <v>356</v>
      </c>
      <c r="J189" t="s">
        <v>88</v>
      </c>
      <c r="L189" s="10" t="s">
        <v>13</v>
      </c>
    </row>
    <row r="190" spans="2:12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10">
        <f>tblSalaries[[#This Row],[clean Salary (in local currency)]]*VLOOKUP(tblSalaries[[#This Row],[Currency]],tblXrate[],2,FALSE)</f>
        <v>13636</v>
      </c>
      <c r="H190" t="s">
        <v>259</v>
      </c>
      <c r="I190" s="8" t="s">
        <v>52</v>
      </c>
      <c r="J190" t="s">
        <v>8</v>
      </c>
      <c r="L190" s="10" t="s">
        <v>13</v>
      </c>
    </row>
    <row r="191" spans="2:12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10">
        <f>tblSalaries[[#This Row],[clean Salary (in local currency)]]*VLOOKUP(tblSalaries[[#This Row],[Currency]],tblXrate[],2,FALSE)</f>
        <v>80000</v>
      </c>
      <c r="H191" t="s">
        <v>260</v>
      </c>
      <c r="I191" s="8" t="s">
        <v>52</v>
      </c>
      <c r="J191" t="s">
        <v>15</v>
      </c>
      <c r="L191" s="10" t="s">
        <v>18</v>
      </c>
    </row>
    <row r="192" spans="2:12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10">
        <f>tblSalaries[[#This Row],[clean Salary (in local currency)]]*VLOOKUP(tblSalaries[[#This Row],[Currency]],tblXrate[],2,FALSE)</f>
        <v>59001.691381819612</v>
      </c>
      <c r="H192" t="s">
        <v>262</v>
      </c>
      <c r="I192" s="8" t="s">
        <v>20</v>
      </c>
      <c r="J192" t="s">
        <v>88</v>
      </c>
      <c r="L192" s="10" t="s">
        <v>18</v>
      </c>
    </row>
    <row r="193" spans="2:12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10">
        <f>tblSalaries[[#This Row],[clean Salary (in local currency)]]*VLOOKUP(tblSalaries[[#This Row],[Currency]],tblXrate[],2,FALSE)</f>
        <v>28000</v>
      </c>
      <c r="H193" t="s">
        <v>263</v>
      </c>
      <c r="I193" s="8" t="s">
        <v>20</v>
      </c>
      <c r="J193" t="s">
        <v>15</v>
      </c>
      <c r="L193" s="10" t="s">
        <v>9</v>
      </c>
    </row>
    <row r="194" spans="2:12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10">
        <f>tblSalaries[[#This Row],[clean Salary (in local currency)]]*VLOOKUP(tblSalaries[[#This Row],[Currency]],tblXrate[],2,FALSE)</f>
        <v>60000</v>
      </c>
      <c r="H194" t="s">
        <v>264</v>
      </c>
      <c r="I194" s="8" t="s">
        <v>20</v>
      </c>
      <c r="J194" t="s">
        <v>15</v>
      </c>
      <c r="L194" s="10" t="s">
        <v>9</v>
      </c>
    </row>
    <row r="195" spans="2:12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10">
        <f>tblSalaries[[#This Row],[clean Salary (in local currency)]]*VLOOKUP(tblSalaries[[#This Row],[Currency]],tblXrate[],2,FALSE)</f>
        <v>96000</v>
      </c>
      <c r="H195" t="s">
        <v>265</v>
      </c>
      <c r="I195" s="8" t="s">
        <v>67</v>
      </c>
      <c r="J195" t="s">
        <v>15</v>
      </c>
      <c r="L195" s="10" t="s">
        <v>18</v>
      </c>
    </row>
    <row r="196" spans="2:12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10">
        <f>tblSalaries[[#This Row],[clean Salary (in local currency)]]*VLOOKUP(tblSalaries[[#This Row],[Currency]],tblXrate[],2,FALSE)</f>
        <v>67000</v>
      </c>
      <c r="H196" t="s">
        <v>14</v>
      </c>
      <c r="I196" s="8" t="s">
        <v>20</v>
      </c>
      <c r="J196" t="s">
        <v>15</v>
      </c>
      <c r="L196" s="10" t="s">
        <v>9</v>
      </c>
    </row>
    <row r="197" spans="2:12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10">
        <f>tblSalaries[[#This Row],[clean Salary (in local currency)]]*VLOOKUP(tblSalaries[[#This Row],[Currency]],tblXrate[],2,FALSE)</f>
        <v>70000</v>
      </c>
      <c r="H197" t="s">
        <v>266</v>
      </c>
      <c r="I197" s="8" t="s">
        <v>20</v>
      </c>
      <c r="J197" t="s">
        <v>15</v>
      </c>
      <c r="L197" s="10" t="s">
        <v>9</v>
      </c>
    </row>
    <row r="198" spans="2:12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10">
        <f>tblSalaries[[#This Row],[clean Salary (in local currency)]]*VLOOKUP(tblSalaries[[#This Row],[Currency]],tblXrate[],2,FALSE)</f>
        <v>4149.2445881741187</v>
      </c>
      <c r="H198" t="s">
        <v>267</v>
      </c>
      <c r="I198" s="8" t="s">
        <v>52</v>
      </c>
      <c r="J198" t="s">
        <v>8</v>
      </c>
      <c r="L198" s="10" t="s">
        <v>13</v>
      </c>
    </row>
    <row r="199" spans="2:12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10">
        <f>tblSalaries[[#This Row],[clean Salary (in local currency)]]*VLOOKUP(tblSalaries[[#This Row],[Currency]],tblXrate[],2,FALSE)</f>
        <v>99000</v>
      </c>
      <c r="H199" t="s">
        <v>269</v>
      </c>
      <c r="I199" s="8" t="s">
        <v>488</v>
      </c>
      <c r="J199" t="s">
        <v>15</v>
      </c>
      <c r="L199" s="10" t="s">
        <v>9</v>
      </c>
    </row>
    <row r="200" spans="2:12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10">
        <f>tblSalaries[[#This Row],[clean Salary (in local currency)]]*VLOOKUP(tblSalaries[[#This Row],[Currency]],tblXrate[],2,FALSE)</f>
        <v>90000</v>
      </c>
      <c r="H200" t="s">
        <v>201</v>
      </c>
      <c r="I200" s="8" t="s">
        <v>52</v>
      </c>
      <c r="J200" t="s">
        <v>15</v>
      </c>
      <c r="L200" s="10" t="s">
        <v>18</v>
      </c>
    </row>
    <row r="201" spans="2:12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10">
        <f>tblSalaries[[#This Row],[clean Salary (in local currency)]]*VLOOKUP(tblSalaries[[#This Row],[Currency]],tblXrate[],2,FALSE)</f>
        <v>4897.177089046706</v>
      </c>
      <c r="H201" t="s">
        <v>272</v>
      </c>
      <c r="I201" s="8" t="s">
        <v>20</v>
      </c>
      <c r="J201" t="s">
        <v>8</v>
      </c>
      <c r="L201" s="10" t="s">
        <v>18</v>
      </c>
    </row>
    <row r="202" spans="2:12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10">
        <f>tblSalaries[[#This Row],[clean Salary (in local currency)]]*VLOOKUP(tblSalaries[[#This Row],[Currency]],tblXrate[],2,FALSE)</f>
        <v>3419.1200039889732</v>
      </c>
      <c r="H202" t="s">
        <v>274</v>
      </c>
      <c r="I202" s="8" t="s">
        <v>20</v>
      </c>
      <c r="J202" t="s">
        <v>8</v>
      </c>
      <c r="L202" s="10" t="s">
        <v>13</v>
      </c>
    </row>
    <row r="203" spans="2:12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10">
        <f>tblSalaries[[#This Row],[clean Salary (in local currency)]]*VLOOKUP(tblSalaries[[#This Row],[Currency]],tblXrate[],2,FALSE)</f>
        <v>51000</v>
      </c>
      <c r="H203" t="s">
        <v>275</v>
      </c>
      <c r="I203" s="8" t="s">
        <v>52</v>
      </c>
      <c r="J203" t="s">
        <v>15</v>
      </c>
      <c r="L203" s="10" t="s">
        <v>9</v>
      </c>
    </row>
    <row r="204" spans="2:12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10">
        <f>tblSalaries[[#This Row],[clean Salary (in local currency)]]*VLOOKUP(tblSalaries[[#This Row],[Currency]],tblXrate[],2,FALSE)</f>
        <v>100000</v>
      </c>
      <c r="H204" t="s">
        <v>276</v>
      </c>
      <c r="I204" s="8" t="s">
        <v>52</v>
      </c>
      <c r="J204" t="s">
        <v>15</v>
      </c>
      <c r="L204" s="10" t="s">
        <v>13</v>
      </c>
    </row>
    <row r="205" spans="2:12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10">
        <f>tblSalaries[[#This Row],[clean Salary (in local currency)]]*VLOOKUP(tblSalaries[[#This Row],[Currency]],tblXrate[],2,FALSE)</f>
        <v>32054.250037396621</v>
      </c>
      <c r="H205" t="s">
        <v>278</v>
      </c>
      <c r="I205" s="8" t="s">
        <v>52</v>
      </c>
      <c r="J205" t="s">
        <v>8</v>
      </c>
      <c r="L205" s="10" t="s">
        <v>25</v>
      </c>
    </row>
    <row r="206" spans="2:12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10">
        <f>tblSalaries[[#This Row],[clean Salary (in local currency)]]*VLOOKUP(tblSalaries[[#This Row],[Currency]],tblXrate[],2,FALSE)</f>
        <v>47285.348162018527</v>
      </c>
      <c r="H206" t="s">
        <v>280</v>
      </c>
      <c r="I206" s="8" t="s">
        <v>20</v>
      </c>
      <c r="J206" t="s">
        <v>71</v>
      </c>
      <c r="L206" s="10" t="s">
        <v>18</v>
      </c>
    </row>
    <row r="207" spans="2:12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10">
        <f>tblSalaries[[#This Row],[clean Salary (in local currency)]]*VLOOKUP(tblSalaries[[#This Row],[Currency]],tblXrate[],2,FALSE)</f>
        <v>63519.971949580387</v>
      </c>
      <c r="H207" t="s">
        <v>153</v>
      </c>
      <c r="I207" s="8" t="s">
        <v>20</v>
      </c>
      <c r="J207" t="s">
        <v>36</v>
      </c>
      <c r="L207" s="10" t="s">
        <v>9</v>
      </c>
    </row>
    <row r="208" spans="2:12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10">
        <f>tblSalaries[[#This Row],[clean Salary (in local currency)]]*VLOOKUP(tblSalaries[[#This Row],[Currency]],tblXrate[],2,FALSE)</f>
        <v>108160</v>
      </c>
      <c r="H208" t="s">
        <v>282</v>
      </c>
      <c r="I208" s="8" t="s">
        <v>20</v>
      </c>
      <c r="J208" t="s">
        <v>15</v>
      </c>
      <c r="L208" s="10" t="s">
        <v>9</v>
      </c>
    </row>
    <row r="209" spans="2:12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10">
        <f>tblSalaries[[#This Row],[clean Salary (in local currency)]]*VLOOKUP(tblSalaries[[#This Row],[Currency]],tblXrate[],2,FALSE)</f>
        <v>50000</v>
      </c>
      <c r="H209" t="s">
        <v>283</v>
      </c>
      <c r="I209" s="8" t="s">
        <v>52</v>
      </c>
      <c r="J209" t="s">
        <v>15</v>
      </c>
      <c r="L209" s="10" t="s">
        <v>9</v>
      </c>
    </row>
    <row r="210" spans="2:12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10">
        <f>tblSalaries[[#This Row],[clean Salary (in local currency)]]*VLOOKUP(tblSalaries[[#This Row],[Currency]],tblXrate[],2,FALSE)</f>
        <v>400000</v>
      </c>
      <c r="H210" t="s">
        <v>284</v>
      </c>
      <c r="I210" s="8" t="s">
        <v>52</v>
      </c>
      <c r="J210" t="s">
        <v>15</v>
      </c>
      <c r="L210" s="10" t="s">
        <v>25</v>
      </c>
    </row>
    <row r="211" spans="2:12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10">
        <f>tblSalaries[[#This Row],[clean Salary (in local currency)]]*VLOOKUP(tblSalaries[[#This Row],[Currency]],tblXrate[],2,FALSE)</f>
        <v>43000</v>
      </c>
      <c r="H211" t="s">
        <v>285</v>
      </c>
      <c r="I211" s="8" t="s">
        <v>20</v>
      </c>
      <c r="J211" t="s">
        <v>15</v>
      </c>
      <c r="L211" s="10" t="s">
        <v>13</v>
      </c>
    </row>
    <row r="212" spans="2:12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10">
        <f>tblSalaries[[#This Row],[clean Salary (in local currency)]]*VLOOKUP(tblSalaries[[#This Row],[Currency]],tblXrate[],2,FALSE)</f>
        <v>27000</v>
      </c>
      <c r="H212" t="s">
        <v>170</v>
      </c>
      <c r="I212" s="8" t="s">
        <v>20</v>
      </c>
      <c r="J212" t="s">
        <v>171</v>
      </c>
      <c r="L212" s="10" t="s">
        <v>13</v>
      </c>
    </row>
    <row r="213" spans="2:12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10">
        <f>tblSalaries[[#This Row],[clean Salary (in local currency)]]*VLOOKUP(tblSalaries[[#This Row],[Currency]],tblXrate[],2,FALSE)</f>
        <v>41000</v>
      </c>
      <c r="H213" t="s">
        <v>286</v>
      </c>
      <c r="I213" s="8" t="s">
        <v>52</v>
      </c>
      <c r="J213" t="s">
        <v>15</v>
      </c>
      <c r="L213" s="10" t="s">
        <v>13</v>
      </c>
    </row>
    <row r="214" spans="2:12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10">
        <f>tblSalaries[[#This Row],[clean Salary (in local currency)]]*VLOOKUP(tblSalaries[[#This Row],[Currency]],tblXrate[],2,FALSE)</f>
        <v>100000</v>
      </c>
      <c r="H214" t="s">
        <v>287</v>
      </c>
      <c r="I214" s="8" t="s">
        <v>4001</v>
      </c>
      <c r="J214" t="s">
        <v>15</v>
      </c>
      <c r="L214" s="10" t="s">
        <v>9</v>
      </c>
    </row>
    <row r="215" spans="2:12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10">
        <f>tblSalaries[[#This Row],[clean Salary (in local currency)]]*VLOOKUP(tblSalaries[[#This Row],[Currency]],tblXrate[],2,FALSE)</f>
        <v>42140</v>
      </c>
      <c r="H215" t="s">
        <v>288</v>
      </c>
      <c r="I215" s="8" t="s">
        <v>20</v>
      </c>
      <c r="J215" t="s">
        <v>15</v>
      </c>
      <c r="L215" s="10" t="s">
        <v>9</v>
      </c>
    </row>
    <row r="216" spans="2:12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10">
        <f>tblSalaries[[#This Row],[clean Salary (in local currency)]]*VLOOKUP(tblSalaries[[#This Row],[Currency]],tblXrate[],2,FALSE)</f>
        <v>80000</v>
      </c>
      <c r="H216" t="s">
        <v>135</v>
      </c>
      <c r="I216" s="8" t="s">
        <v>20</v>
      </c>
      <c r="J216" t="s">
        <v>15</v>
      </c>
      <c r="L216" s="10" t="s">
        <v>9</v>
      </c>
    </row>
    <row r="217" spans="2:12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10">
        <f>tblSalaries[[#This Row],[clean Salary (in local currency)]]*VLOOKUP(tblSalaries[[#This Row],[Currency]],tblXrate[],2,FALSE)</f>
        <v>41600</v>
      </c>
      <c r="H217" t="s">
        <v>201</v>
      </c>
      <c r="I217" s="8" t="s">
        <v>52</v>
      </c>
      <c r="J217" t="s">
        <v>15</v>
      </c>
      <c r="L217" s="10" t="s">
        <v>9</v>
      </c>
    </row>
    <row r="218" spans="2:12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10">
        <f>tblSalaries[[#This Row],[clean Salary (in local currency)]]*VLOOKUP(tblSalaries[[#This Row],[Currency]],tblXrate[],2,FALSE)</f>
        <v>45000</v>
      </c>
      <c r="H218" t="s">
        <v>290</v>
      </c>
      <c r="I218" s="8" t="s">
        <v>310</v>
      </c>
      <c r="J218" t="s">
        <v>15</v>
      </c>
      <c r="L218" s="10" t="s">
        <v>18</v>
      </c>
    </row>
    <row r="219" spans="2:12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10">
        <f>tblSalaries[[#This Row],[clean Salary (in local currency)]]*VLOOKUP(tblSalaries[[#This Row],[Currency]],tblXrate[],2,FALSE)</f>
        <v>78000</v>
      </c>
      <c r="H219" t="s">
        <v>291</v>
      </c>
      <c r="I219" s="8" t="s">
        <v>310</v>
      </c>
      <c r="J219" t="s">
        <v>292</v>
      </c>
      <c r="L219" s="10" t="s">
        <v>9</v>
      </c>
    </row>
    <row r="220" spans="2:12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10">
        <f>tblSalaries[[#This Row],[clean Salary (in local currency)]]*VLOOKUP(tblSalaries[[#This Row],[Currency]],tblXrate[],2,FALSE)</f>
        <v>8903.9583437212841</v>
      </c>
      <c r="H220" t="s">
        <v>201</v>
      </c>
      <c r="I220" s="8" t="s">
        <v>52</v>
      </c>
      <c r="J220" t="s">
        <v>8</v>
      </c>
      <c r="L220" s="10" t="s">
        <v>9</v>
      </c>
    </row>
    <row r="221" spans="2:12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10">
        <f>tblSalaries[[#This Row],[clean Salary (in local currency)]]*VLOOKUP(tblSalaries[[#This Row],[Currency]],tblXrate[],2,FALSE)</f>
        <v>6232.7708406048987</v>
      </c>
      <c r="H221" t="s">
        <v>295</v>
      </c>
      <c r="I221" s="8" t="s">
        <v>310</v>
      </c>
      <c r="J221" t="s">
        <v>8</v>
      </c>
      <c r="L221" s="10" t="s">
        <v>9</v>
      </c>
    </row>
    <row r="222" spans="2:12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10">
        <f>tblSalaries[[#This Row],[clean Salary (in local currency)]]*VLOOKUP(tblSalaries[[#This Row],[Currency]],tblXrate[],2,FALSE)</f>
        <v>72500</v>
      </c>
      <c r="H222" t="s">
        <v>296</v>
      </c>
      <c r="I222" s="8" t="s">
        <v>488</v>
      </c>
      <c r="J222" t="s">
        <v>15</v>
      </c>
      <c r="L222" s="10" t="s">
        <v>9</v>
      </c>
    </row>
    <row r="223" spans="2:12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10">
        <f>tblSalaries[[#This Row],[clean Salary (in local currency)]]*VLOOKUP(tblSalaries[[#This Row],[Currency]],tblXrate[],2,FALSE)</f>
        <v>138000</v>
      </c>
      <c r="H223" t="s">
        <v>298</v>
      </c>
      <c r="I223" s="8" t="s">
        <v>279</v>
      </c>
      <c r="J223" t="s">
        <v>299</v>
      </c>
      <c r="L223" s="10" t="s">
        <v>9</v>
      </c>
    </row>
    <row r="224" spans="2:12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10">
        <f>tblSalaries[[#This Row],[clean Salary (in local currency)]]*VLOOKUP(tblSalaries[[#This Row],[Currency]],tblXrate[],2,FALSE)</f>
        <v>8547.8000099724322</v>
      </c>
      <c r="H224" t="s">
        <v>300</v>
      </c>
      <c r="I224" s="8" t="s">
        <v>52</v>
      </c>
      <c r="J224" t="s">
        <v>8</v>
      </c>
      <c r="L224" s="10" t="s">
        <v>9</v>
      </c>
    </row>
    <row r="225" spans="2:12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10">
        <f>tblSalaries[[#This Row],[clean Salary (in local currency)]]*VLOOKUP(tblSalaries[[#This Row],[Currency]],tblXrate[],2,FALSE)</f>
        <v>80000</v>
      </c>
      <c r="H225" t="s">
        <v>72</v>
      </c>
      <c r="I225" s="8" t="s">
        <v>20</v>
      </c>
      <c r="J225" t="s">
        <v>15</v>
      </c>
      <c r="L225" s="10" t="s">
        <v>9</v>
      </c>
    </row>
    <row r="226" spans="2:12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10">
        <f>tblSalaries[[#This Row],[clean Salary (in local currency)]]*VLOOKUP(tblSalaries[[#This Row],[Currency]],tblXrate[],2,FALSE)</f>
        <v>50000</v>
      </c>
      <c r="H226" t="s">
        <v>201</v>
      </c>
      <c r="I226" s="8" t="s">
        <v>52</v>
      </c>
      <c r="J226" t="s">
        <v>15</v>
      </c>
      <c r="L226" s="10" t="s">
        <v>9</v>
      </c>
    </row>
    <row r="227" spans="2:12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10">
        <f>tblSalaries[[#This Row],[clean Salary (in local currency)]]*VLOOKUP(tblSalaries[[#This Row],[Currency]],tblXrate[],2,FALSE)</f>
        <v>44251.268536364711</v>
      </c>
      <c r="H227" t="s">
        <v>301</v>
      </c>
      <c r="I227" s="8" t="s">
        <v>67</v>
      </c>
      <c r="J227" t="s">
        <v>88</v>
      </c>
      <c r="L227" s="10" t="s">
        <v>25</v>
      </c>
    </row>
    <row r="228" spans="2:12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10">
        <f>tblSalaries[[#This Row],[clean Salary (in local currency)]]*VLOOKUP(tblSalaries[[#This Row],[Currency]],tblXrate[],2,FALSE)</f>
        <v>67775.665698893223</v>
      </c>
      <c r="H228" t="s">
        <v>302</v>
      </c>
      <c r="I228" s="8" t="s">
        <v>52</v>
      </c>
      <c r="J228" t="s">
        <v>71</v>
      </c>
      <c r="L228" s="10" t="s">
        <v>18</v>
      </c>
    </row>
    <row r="229" spans="2:12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10">
        <f>tblSalaries[[#This Row],[clean Salary (in local currency)]]*VLOOKUP(tblSalaries[[#This Row],[Currency]],tblXrate[],2,FALSE)</f>
        <v>3561.5833374885137</v>
      </c>
      <c r="H229" t="s">
        <v>303</v>
      </c>
      <c r="I229" s="8" t="s">
        <v>20</v>
      </c>
      <c r="J229" t="s">
        <v>8</v>
      </c>
      <c r="L229" s="10" t="s">
        <v>25</v>
      </c>
    </row>
    <row r="230" spans="2:12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10">
        <f>tblSalaries[[#This Row],[clean Salary (in local currency)]]*VLOOKUP(tblSalaries[[#This Row],[Currency]],tblXrate[],2,FALSE)</f>
        <v>65000</v>
      </c>
      <c r="H230" t="s">
        <v>304</v>
      </c>
      <c r="I230" s="8" t="s">
        <v>67</v>
      </c>
      <c r="J230" t="s">
        <v>15</v>
      </c>
      <c r="L230" s="10" t="s">
        <v>18</v>
      </c>
    </row>
    <row r="231" spans="2:12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10">
        <f>tblSalaries[[#This Row],[clean Salary (in local currency)]]*VLOOKUP(tblSalaries[[#This Row],[Currency]],tblXrate[],2,FALSE)</f>
        <v>114000</v>
      </c>
      <c r="H231" t="s">
        <v>139</v>
      </c>
      <c r="I231" s="8" t="s">
        <v>4001</v>
      </c>
      <c r="J231" t="s">
        <v>15</v>
      </c>
      <c r="L231" s="10" t="s">
        <v>18</v>
      </c>
    </row>
    <row r="232" spans="2:12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10">
        <f>tblSalaries[[#This Row],[clean Salary (in local currency)]]*VLOOKUP(tblSalaries[[#This Row],[Currency]],tblXrate[],2,FALSE)</f>
        <v>95000</v>
      </c>
      <c r="H232" t="s">
        <v>305</v>
      </c>
      <c r="I232" s="8" t="s">
        <v>4001</v>
      </c>
      <c r="J232" t="s">
        <v>15</v>
      </c>
      <c r="L232" s="10" t="s">
        <v>9</v>
      </c>
    </row>
    <row r="233" spans="2:12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10">
        <f>tblSalaries[[#This Row],[clean Salary (in local currency)]]*VLOOKUP(tblSalaries[[#This Row],[Currency]],tblXrate[],2,FALSE)</f>
        <v>52500</v>
      </c>
      <c r="H233" t="s">
        <v>307</v>
      </c>
      <c r="I233" s="8" t="s">
        <v>20</v>
      </c>
      <c r="J233" t="s">
        <v>15</v>
      </c>
      <c r="L233" s="10" t="s">
        <v>9</v>
      </c>
    </row>
    <row r="234" spans="2:12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10">
        <f>tblSalaries[[#This Row],[clean Salary (in local currency)]]*VLOOKUP(tblSalaries[[#This Row],[Currency]],tblXrate[],2,FALSE)</f>
        <v>70928.022243027779</v>
      </c>
      <c r="H234" t="s">
        <v>308</v>
      </c>
      <c r="I234" s="8" t="s">
        <v>52</v>
      </c>
      <c r="J234" t="s">
        <v>71</v>
      </c>
      <c r="L234" s="10" t="s">
        <v>18</v>
      </c>
    </row>
    <row r="235" spans="2:12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10">
        <f>tblSalaries[[#This Row],[clean Salary (in local currency)]]*VLOOKUP(tblSalaries[[#This Row],[Currency]],tblXrate[],2,FALSE)</f>
        <v>60000</v>
      </c>
      <c r="H235" t="s">
        <v>309</v>
      </c>
      <c r="I235" s="8" t="s">
        <v>20</v>
      </c>
      <c r="J235" t="s">
        <v>15</v>
      </c>
      <c r="L235" s="10" t="s">
        <v>9</v>
      </c>
    </row>
    <row r="236" spans="2:12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10">
        <f>tblSalaries[[#This Row],[clean Salary (in local currency)]]*VLOOKUP(tblSalaries[[#This Row],[Currency]],tblXrate[],2,FALSE)</f>
        <v>65250</v>
      </c>
      <c r="H236" t="s">
        <v>310</v>
      </c>
      <c r="I236" s="8" t="s">
        <v>310</v>
      </c>
      <c r="J236" t="s">
        <v>15</v>
      </c>
      <c r="L236" s="10" t="s">
        <v>9</v>
      </c>
    </row>
    <row r="237" spans="2:12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10">
        <f>tblSalaries[[#This Row],[clean Salary (in local currency)]]*VLOOKUP(tblSalaries[[#This Row],[Currency]],tblXrate[],2,FALSE)</f>
        <v>21369.500024931083</v>
      </c>
      <c r="H237" t="s">
        <v>311</v>
      </c>
      <c r="I237" s="8" t="s">
        <v>52</v>
      </c>
      <c r="J237" t="s">
        <v>8</v>
      </c>
      <c r="L237" s="10" t="s">
        <v>18</v>
      </c>
    </row>
    <row r="238" spans="2:12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10">
        <f>tblSalaries[[#This Row],[clean Salary (in local currency)]]*VLOOKUP(tblSalaries[[#This Row],[Currency]],tblXrate[],2,FALSE)</f>
        <v>98336.152303032693</v>
      </c>
      <c r="H238" t="s">
        <v>312</v>
      </c>
      <c r="I238" s="8" t="s">
        <v>52</v>
      </c>
      <c r="J238" t="s">
        <v>88</v>
      </c>
      <c r="L238" s="10" t="s">
        <v>18</v>
      </c>
    </row>
    <row r="239" spans="2:12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10">
        <f>tblSalaries[[#This Row],[clean Salary (in local currency)]]*VLOOKUP(tblSalaries[[#This Row],[Currency]],tblXrate[],2,FALSE)</f>
        <v>15244.793267899293</v>
      </c>
      <c r="H239" t="s">
        <v>314</v>
      </c>
      <c r="I239" s="8" t="s">
        <v>67</v>
      </c>
      <c r="J239" t="s">
        <v>30</v>
      </c>
      <c r="L239" s="10" t="s">
        <v>13</v>
      </c>
    </row>
    <row r="240" spans="2:12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10">
        <f>tblSalaries[[#This Row],[clean Salary (in local currency)]]*VLOOKUP(tblSalaries[[#This Row],[Currency]],tblXrate[],2,FALSE)</f>
        <v>73000</v>
      </c>
      <c r="H240" t="s">
        <v>14</v>
      </c>
      <c r="I240" s="8" t="s">
        <v>20</v>
      </c>
      <c r="J240" t="s">
        <v>15</v>
      </c>
      <c r="L240" s="10" t="s">
        <v>9</v>
      </c>
    </row>
    <row r="241" spans="2:12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10">
        <f>tblSalaries[[#This Row],[clean Salary (in local currency)]]*VLOOKUP(tblSalaries[[#This Row],[Currency]],tblXrate[],2,FALSE)</f>
        <v>50000</v>
      </c>
      <c r="H241" t="s">
        <v>214</v>
      </c>
      <c r="I241" s="8" t="s">
        <v>20</v>
      </c>
      <c r="J241" t="s">
        <v>15</v>
      </c>
      <c r="L241" s="10" t="s">
        <v>13</v>
      </c>
    </row>
    <row r="242" spans="2:12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10">
        <f>tblSalaries[[#This Row],[clean Salary (in local currency)]]*VLOOKUP(tblSalaries[[#This Row],[Currency]],tblXrate[],2,FALSE)</f>
        <v>79000</v>
      </c>
      <c r="H242" t="s">
        <v>315</v>
      </c>
      <c r="I242" s="8" t="s">
        <v>310</v>
      </c>
      <c r="J242" t="s">
        <v>15</v>
      </c>
      <c r="L242" s="10" t="s">
        <v>18</v>
      </c>
    </row>
    <row r="243" spans="2:12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10">
        <f>tblSalaries[[#This Row],[clean Salary (in local currency)]]*VLOOKUP(tblSalaries[[#This Row],[Currency]],tblXrate[],2,FALSE)</f>
        <v>90000</v>
      </c>
      <c r="H243" t="s">
        <v>316</v>
      </c>
      <c r="I243" s="8" t="s">
        <v>52</v>
      </c>
      <c r="J243" t="s">
        <v>15</v>
      </c>
      <c r="L243" s="10" t="s">
        <v>9</v>
      </c>
    </row>
    <row r="244" spans="2:12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10">
        <f>tblSalaries[[#This Row],[clean Salary (in local currency)]]*VLOOKUP(tblSalaries[[#This Row],[Currency]],tblXrate[],2,FALSE)</f>
        <v>70000</v>
      </c>
      <c r="H244" t="s">
        <v>317</v>
      </c>
      <c r="I244" s="8" t="s">
        <v>52</v>
      </c>
      <c r="J244" t="s">
        <v>15</v>
      </c>
      <c r="L244" s="10" t="s">
        <v>18</v>
      </c>
    </row>
    <row r="245" spans="2:12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10">
        <f>tblSalaries[[#This Row],[clean Salary (in local currency)]]*VLOOKUP(tblSalaries[[#This Row],[Currency]],tblXrate[],2,FALSE)</f>
        <v>63918.498996971248</v>
      </c>
      <c r="H245" t="s">
        <v>318</v>
      </c>
      <c r="I245" s="8" t="s">
        <v>52</v>
      </c>
      <c r="J245" t="s">
        <v>88</v>
      </c>
      <c r="L245" s="10" t="s">
        <v>9</v>
      </c>
    </row>
    <row r="246" spans="2:12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10">
        <f>tblSalaries[[#This Row],[clean Salary (in local currency)]]*VLOOKUP(tblSalaries[[#This Row],[Currency]],tblXrate[],2,FALSE)</f>
        <v>80000</v>
      </c>
      <c r="H246" t="s">
        <v>20</v>
      </c>
      <c r="I246" s="8" t="s">
        <v>20</v>
      </c>
      <c r="J246" t="s">
        <v>15</v>
      </c>
      <c r="L246" s="10" t="s">
        <v>9</v>
      </c>
    </row>
    <row r="247" spans="2:12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10">
        <f>tblSalaries[[#This Row],[clean Salary (in local currency)]]*VLOOKUP(tblSalaries[[#This Row],[Currency]],tblXrate[],2,FALSE)</f>
        <v>140000</v>
      </c>
      <c r="H247" t="s">
        <v>52</v>
      </c>
      <c r="I247" s="8" t="s">
        <v>52</v>
      </c>
      <c r="J247" t="s">
        <v>15</v>
      </c>
      <c r="L247" s="10" t="s">
        <v>9</v>
      </c>
    </row>
    <row r="248" spans="2:12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10">
        <f>tblSalaries[[#This Row],[clean Salary (in local currency)]]*VLOOKUP(tblSalaries[[#This Row],[Currency]],tblXrate[],2,FALSE)</f>
        <v>96000</v>
      </c>
      <c r="H248" t="s">
        <v>320</v>
      </c>
      <c r="I248" s="8" t="s">
        <v>356</v>
      </c>
      <c r="J248" t="s">
        <v>75</v>
      </c>
      <c r="L248" s="10" t="s">
        <v>18</v>
      </c>
    </row>
    <row r="249" spans="2:12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10">
        <f>tblSalaries[[#This Row],[clean Salary (in local currency)]]*VLOOKUP(tblSalaries[[#This Row],[Currency]],tblXrate[],2,FALSE)</f>
        <v>20000</v>
      </c>
      <c r="H249" t="s">
        <v>321</v>
      </c>
      <c r="I249" s="8" t="s">
        <v>52</v>
      </c>
      <c r="J249" t="s">
        <v>8</v>
      </c>
      <c r="L249" s="10" t="s">
        <v>9</v>
      </c>
    </row>
    <row r="250" spans="2:12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10">
        <f>tblSalaries[[#This Row],[clean Salary (in local currency)]]*VLOOKUP(tblSalaries[[#This Row],[Currency]],tblXrate[],2,FALSE)</f>
        <v>47700</v>
      </c>
      <c r="H250" t="s">
        <v>322</v>
      </c>
      <c r="I250" s="8" t="s">
        <v>20</v>
      </c>
      <c r="J250" t="s">
        <v>15</v>
      </c>
      <c r="L250" s="10" t="s">
        <v>9</v>
      </c>
    </row>
    <row r="251" spans="2:12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10">
        <f>tblSalaries[[#This Row],[clean Salary (in local currency)]]*VLOOKUP(tblSalaries[[#This Row],[Currency]],tblXrate[],2,FALSE)</f>
        <v>25000</v>
      </c>
      <c r="H251" t="s">
        <v>91</v>
      </c>
      <c r="I251" s="8" t="s">
        <v>52</v>
      </c>
      <c r="J251" t="s">
        <v>8</v>
      </c>
      <c r="L251" s="10" t="s">
        <v>25</v>
      </c>
    </row>
    <row r="252" spans="2:12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10">
        <f>tblSalaries[[#This Row],[clean Salary (in local currency)]]*VLOOKUP(tblSalaries[[#This Row],[Currency]],tblXrate[],2,FALSE)</f>
        <v>52500</v>
      </c>
      <c r="H252" t="s">
        <v>20</v>
      </c>
      <c r="I252" s="8" t="s">
        <v>20</v>
      </c>
      <c r="J252" t="s">
        <v>15</v>
      </c>
      <c r="L252" s="10" t="s">
        <v>9</v>
      </c>
    </row>
    <row r="253" spans="2:12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10">
        <f>tblSalaries[[#This Row],[clean Salary (in local currency)]]*VLOOKUP(tblSalaries[[#This Row],[Currency]],tblXrate[],2,FALSE)</f>
        <v>40000</v>
      </c>
      <c r="H253" t="s">
        <v>207</v>
      </c>
      <c r="I253" s="8" t="s">
        <v>20</v>
      </c>
      <c r="J253" t="s">
        <v>15</v>
      </c>
      <c r="L253" s="10" t="s">
        <v>13</v>
      </c>
    </row>
    <row r="254" spans="2:12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10">
        <f>tblSalaries[[#This Row],[clean Salary (in local currency)]]*VLOOKUP(tblSalaries[[#This Row],[Currency]],tblXrate[],2,FALSE)</f>
        <v>31000</v>
      </c>
      <c r="H254" t="s">
        <v>324</v>
      </c>
      <c r="I254" s="8" t="s">
        <v>20</v>
      </c>
      <c r="J254" t="s">
        <v>15</v>
      </c>
      <c r="L254" s="10" t="s">
        <v>9</v>
      </c>
    </row>
    <row r="255" spans="2:12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10">
        <f>tblSalaries[[#This Row],[clean Salary (in local currency)]]*VLOOKUP(tblSalaries[[#This Row],[Currency]],tblXrate[],2,FALSE)</f>
        <v>83033.071372504521</v>
      </c>
      <c r="H255" t="s">
        <v>325</v>
      </c>
      <c r="I255" s="8" t="s">
        <v>356</v>
      </c>
      <c r="J255" t="s">
        <v>71</v>
      </c>
      <c r="L255" s="10" t="s">
        <v>13</v>
      </c>
    </row>
    <row r="256" spans="2:12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10">
        <f>tblSalaries[[#This Row],[clean Salary (in local currency)]]*VLOOKUP(tblSalaries[[#This Row],[Currency]],tblXrate[],2,FALSE)</f>
        <v>130000</v>
      </c>
      <c r="H256" t="s">
        <v>326</v>
      </c>
      <c r="I256" s="8" t="s">
        <v>52</v>
      </c>
      <c r="J256" t="s">
        <v>15</v>
      </c>
      <c r="L256" s="10" t="s">
        <v>9</v>
      </c>
    </row>
    <row r="257" spans="2:12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10">
        <f>tblSalaries[[#This Row],[clean Salary (in local currency)]]*VLOOKUP(tblSalaries[[#This Row],[Currency]],tblXrate[],2,FALSE)</f>
        <v>8369.7208430980063</v>
      </c>
      <c r="H257" t="s">
        <v>328</v>
      </c>
      <c r="I257" s="8" t="s">
        <v>20</v>
      </c>
      <c r="J257" t="s">
        <v>8</v>
      </c>
      <c r="L257" s="10" t="s">
        <v>13</v>
      </c>
    </row>
    <row r="258" spans="2:12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10">
        <f>tblSalaries[[#This Row],[clean Salary (in local currency)]]*VLOOKUP(tblSalaries[[#This Row],[Currency]],tblXrate[],2,FALSE)</f>
        <v>51000</v>
      </c>
      <c r="H258" t="s">
        <v>329</v>
      </c>
      <c r="I258" s="8" t="s">
        <v>20</v>
      </c>
      <c r="J258" t="s">
        <v>15</v>
      </c>
      <c r="L258" s="10" t="s">
        <v>18</v>
      </c>
    </row>
    <row r="259" spans="2:12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10">
        <f>tblSalaries[[#This Row],[clean Salary (in local currency)]]*VLOOKUP(tblSalaries[[#This Row],[Currency]],tblXrate[],2,FALSE)</f>
        <v>94570.696324037053</v>
      </c>
      <c r="H259" t="s">
        <v>331</v>
      </c>
      <c r="I259" s="8" t="s">
        <v>20</v>
      </c>
      <c r="J259" t="s">
        <v>71</v>
      </c>
      <c r="L259" s="10" t="s">
        <v>13</v>
      </c>
    </row>
    <row r="260" spans="2:12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10">
        <f>tblSalaries[[#This Row],[clean Salary (in local currency)]]*VLOOKUP(tblSalaries[[#This Row],[Currency]],tblXrate[],2,FALSE)</f>
        <v>34191.200039889729</v>
      </c>
      <c r="H260" t="s">
        <v>201</v>
      </c>
      <c r="I260" s="8" t="s">
        <v>52</v>
      </c>
      <c r="J260" t="s">
        <v>8</v>
      </c>
      <c r="L260" s="10" t="s">
        <v>18</v>
      </c>
    </row>
    <row r="261" spans="2:12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10">
        <f>tblSalaries[[#This Row],[clean Salary (in local currency)]]*VLOOKUP(tblSalaries[[#This Row],[Currency]],tblXrate[],2,FALSE)</f>
        <v>44132.991617883956</v>
      </c>
      <c r="H261" t="s">
        <v>332</v>
      </c>
      <c r="I261" s="8" t="s">
        <v>20</v>
      </c>
      <c r="J261" t="s">
        <v>71</v>
      </c>
      <c r="L261" s="10" t="s">
        <v>13</v>
      </c>
    </row>
    <row r="262" spans="2:12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10">
        <f>tblSalaries[[#This Row],[clean Salary (in local currency)]]*VLOOKUP(tblSalaries[[#This Row],[Currency]],tblXrate[],2,FALSE)</f>
        <v>73000</v>
      </c>
      <c r="H262" t="s">
        <v>333</v>
      </c>
      <c r="I262" s="8" t="s">
        <v>67</v>
      </c>
      <c r="J262" t="s">
        <v>15</v>
      </c>
      <c r="L262" s="10" t="s">
        <v>9</v>
      </c>
    </row>
    <row r="263" spans="2:12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10">
        <f>tblSalaries[[#This Row],[clean Salary (in local currency)]]*VLOOKUP(tblSalaries[[#This Row],[Currency]],tblXrate[],2,FALSE)</f>
        <v>62400</v>
      </c>
      <c r="H263" t="s">
        <v>334</v>
      </c>
      <c r="I263" s="8" t="s">
        <v>310</v>
      </c>
      <c r="J263" t="s">
        <v>15</v>
      </c>
      <c r="L263" s="10" t="s">
        <v>13</v>
      </c>
    </row>
    <row r="264" spans="2:12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10">
        <f>tblSalaries[[#This Row],[clean Salary (in local currency)]]*VLOOKUP(tblSalaries[[#This Row],[Currency]],tblXrate[],2,FALSE)</f>
        <v>27600</v>
      </c>
      <c r="H264" t="s">
        <v>335</v>
      </c>
      <c r="I264" s="8" t="s">
        <v>356</v>
      </c>
      <c r="J264" t="s">
        <v>171</v>
      </c>
      <c r="L264" s="10" t="s">
        <v>13</v>
      </c>
    </row>
    <row r="265" spans="2:12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10">
        <f>tblSalaries[[#This Row],[clean Salary (in local currency)]]*VLOOKUP(tblSalaries[[#This Row],[Currency]],tblXrate[],2,FALSE)</f>
        <v>54000</v>
      </c>
      <c r="H265" t="s">
        <v>336</v>
      </c>
      <c r="I265" s="8" t="s">
        <v>52</v>
      </c>
      <c r="J265" t="s">
        <v>15</v>
      </c>
      <c r="L265" s="10" t="s">
        <v>13</v>
      </c>
    </row>
    <row r="266" spans="2:12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10">
        <f>tblSalaries[[#This Row],[clean Salary (in local currency)]]*VLOOKUP(tblSalaries[[#This Row],[Currency]],tblXrate[],2,FALSE)</f>
        <v>4914.9850057341491</v>
      </c>
      <c r="H266" t="s">
        <v>256</v>
      </c>
      <c r="I266" s="8" t="s">
        <v>20</v>
      </c>
      <c r="J266" t="s">
        <v>8</v>
      </c>
      <c r="L266" s="10" t="s">
        <v>13</v>
      </c>
    </row>
    <row r="267" spans="2:12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10">
        <f>tblSalaries[[#This Row],[clean Salary (in local currency)]]*VLOOKUP(tblSalaries[[#This Row],[Currency]],tblXrate[],2,FALSE)</f>
        <v>77000</v>
      </c>
      <c r="H267" t="s">
        <v>339</v>
      </c>
      <c r="I267" s="8" t="s">
        <v>310</v>
      </c>
      <c r="J267" t="s">
        <v>15</v>
      </c>
      <c r="L267" s="10" t="s">
        <v>9</v>
      </c>
    </row>
    <row r="268" spans="2:12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10">
        <f>tblSalaries[[#This Row],[clean Salary (in local currency)]]*VLOOKUP(tblSalaries[[#This Row],[Currency]],tblXrate[],2,FALSE)</f>
        <v>76000</v>
      </c>
      <c r="H268" t="s">
        <v>340</v>
      </c>
      <c r="I268" s="8" t="s">
        <v>52</v>
      </c>
      <c r="J268" t="s">
        <v>15</v>
      </c>
      <c r="L268" s="10" t="s">
        <v>13</v>
      </c>
    </row>
    <row r="269" spans="2:12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10">
        <f>tblSalaries[[#This Row],[clean Salary (in local currency)]]*VLOOKUP(tblSalaries[[#This Row],[Currency]],tblXrate[],2,FALSE)</f>
        <v>103000</v>
      </c>
      <c r="H269" t="s">
        <v>341</v>
      </c>
      <c r="I269" s="8" t="s">
        <v>4001</v>
      </c>
      <c r="J269" t="s">
        <v>15</v>
      </c>
      <c r="L269" s="10" t="s">
        <v>18</v>
      </c>
    </row>
    <row r="270" spans="2:12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10">
        <f>tblSalaries[[#This Row],[clean Salary (in local currency)]]*VLOOKUP(tblSalaries[[#This Row],[Currency]],tblXrate[],2,FALSE)</f>
        <v>7600</v>
      </c>
      <c r="H270" t="s">
        <v>342</v>
      </c>
      <c r="I270" s="8" t="s">
        <v>67</v>
      </c>
      <c r="J270" t="s">
        <v>27</v>
      </c>
      <c r="L270" s="10" t="s">
        <v>25</v>
      </c>
    </row>
    <row r="271" spans="2:12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10">
        <f>tblSalaries[[#This Row],[clean Salary (in local currency)]]*VLOOKUP(tblSalaries[[#This Row],[Currency]],tblXrate[],2,FALSE)</f>
        <v>40000</v>
      </c>
      <c r="H271" t="s">
        <v>343</v>
      </c>
      <c r="I271" s="8" t="s">
        <v>20</v>
      </c>
      <c r="J271" t="s">
        <v>15</v>
      </c>
      <c r="L271" s="10" t="s">
        <v>9</v>
      </c>
    </row>
    <row r="272" spans="2:12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10">
        <f>tblSalaries[[#This Row],[clean Salary (in local currency)]]*VLOOKUP(tblSalaries[[#This Row],[Currency]],tblXrate[],2,FALSE)</f>
        <v>80000</v>
      </c>
      <c r="H272" t="s">
        <v>344</v>
      </c>
      <c r="I272" s="8" t="s">
        <v>4001</v>
      </c>
      <c r="J272" t="s">
        <v>15</v>
      </c>
      <c r="L272" s="10" t="s">
        <v>18</v>
      </c>
    </row>
    <row r="273" spans="2:12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10">
        <f>tblSalaries[[#This Row],[clean Salary (in local currency)]]*VLOOKUP(tblSalaries[[#This Row],[Currency]],tblXrate[],2,FALSE)</f>
        <v>55000</v>
      </c>
      <c r="H273" t="s">
        <v>214</v>
      </c>
      <c r="I273" s="8" t="s">
        <v>20</v>
      </c>
      <c r="J273" t="s">
        <v>15</v>
      </c>
      <c r="L273" s="10" t="s">
        <v>13</v>
      </c>
    </row>
    <row r="274" spans="2:12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10">
        <f>tblSalaries[[#This Row],[clean Salary (in local currency)]]*VLOOKUP(tblSalaries[[#This Row],[Currency]],tblXrate[],2,FALSE)</f>
        <v>99000</v>
      </c>
      <c r="H274" t="s">
        <v>207</v>
      </c>
      <c r="I274" s="8" t="s">
        <v>20</v>
      </c>
      <c r="J274" t="s">
        <v>15</v>
      </c>
      <c r="L274" s="10" t="s">
        <v>18</v>
      </c>
    </row>
    <row r="275" spans="2:12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10">
        <f>tblSalaries[[#This Row],[clean Salary (in local currency)]]*VLOOKUP(tblSalaries[[#This Row],[Currency]],tblXrate[],2,FALSE)</f>
        <v>9956.1219482708348</v>
      </c>
      <c r="H275" t="s">
        <v>346</v>
      </c>
      <c r="I275" s="8" t="s">
        <v>52</v>
      </c>
      <c r="J275" t="s">
        <v>347</v>
      </c>
      <c r="L275" s="10" t="s">
        <v>9</v>
      </c>
    </row>
    <row r="276" spans="2:12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10">
        <f>tblSalaries[[#This Row],[clean Salary (in local currency)]]*VLOOKUP(tblSalaries[[#This Row],[Currency]],tblXrate[],2,FALSE)</f>
        <v>75000</v>
      </c>
      <c r="H276" t="s">
        <v>160</v>
      </c>
      <c r="I276" s="8" t="s">
        <v>20</v>
      </c>
      <c r="J276" t="s">
        <v>15</v>
      </c>
      <c r="L276" s="10" t="s">
        <v>9</v>
      </c>
    </row>
    <row r="277" spans="2:12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10">
        <f>tblSalaries[[#This Row],[clean Salary (in local currency)]]*VLOOKUP(tblSalaries[[#This Row],[Currency]],tblXrate[],2,FALSE)</f>
        <v>80000</v>
      </c>
      <c r="H277" t="s">
        <v>348</v>
      </c>
      <c r="I277" s="8" t="s">
        <v>52</v>
      </c>
      <c r="J277" t="s">
        <v>15</v>
      </c>
      <c r="L277" s="10" t="s">
        <v>18</v>
      </c>
    </row>
    <row r="278" spans="2:12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10">
        <f>tblSalaries[[#This Row],[clean Salary (in local currency)]]*VLOOKUP(tblSalaries[[#This Row],[Currency]],tblXrate[],2,FALSE)</f>
        <v>20000</v>
      </c>
      <c r="H278" t="s">
        <v>20</v>
      </c>
      <c r="I278" s="8" t="s">
        <v>20</v>
      </c>
      <c r="J278" t="s">
        <v>8</v>
      </c>
      <c r="L278" s="10" t="s">
        <v>13</v>
      </c>
    </row>
    <row r="279" spans="2:12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10">
        <f>tblSalaries[[#This Row],[clean Salary (in local currency)]]*VLOOKUP(tblSalaries[[#This Row],[Currency]],tblXrate[],2,FALSE)</f>
        <v>40000</v>
      </c>
      <c r="H279" t="s">
        <v>207</v>
      </c>
      <c r="I279" s="8" t="s">
        <v>20</v>
      </c>
      <c r="J279" t="s">
        <v>15</v>
      </c>
      <c r="L279" s="10" t="s">
        <v>13</v>
      </c>
    </row>
    <row r="280" spans="2:12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10">
        <f>tblSalaries[[#This Row],[clean Salary (in local currency)]]*VLOOKUP(tblSalaries[[#This Row],[Currency]],tblXrate[],2,FALSE)</f>
        <v>46000</v>
      </c>
      <c r="H280" t="s">
        <v>349</v>
      </c>
      <c r="I280" s="8" t="s">
        <v>20</v>
      </c>
      <c r="J280" t="s">
        <v>15</v>
      </c>
      <c r="L280" s="10" t="s">
        <v>13</v>
      </c>
    </row>
    <row r="281" spans="2:12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10">
        <f>tblSalaries[[#This Row],[clean Salary (in local currency)]]*VLOOKUP(tblSalaries[[#This Row],[Currency]],tblXrate[],2,FALSE)</f>
        <v>14000</v>
      </c>
      <c r="H281" t="s">
        <v>350</v>
      </c>
      <c r="I281" s="8" t="s">
        <v>20</v>
      </c>
      <c r="J281" t="s">
        <v>143</v>
      </c>
      <c r="L281" s="10" t="s">
        <v>25</v>
      </c>
    </row>
    <row r="282" spans="2:12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10">
        <f>tblSalaries[[#This Row],[clean Salary (in local currency)]]*VLOOKUP(tblSalaries[[#This Row],[Currency]],tblXrate[],2,FALSE)</f>
        <v>70000</v>
      </c>
      <c r="H282" t="s">
        <v>351</v>
      </c>
      <c r="I282" s="8" t="s">
        <v>279</v>
      </c>
      <c r="J282" t="s">
        <v>15</v>
      </c>
      <c r="L282" s="10" t="s">
        <v>13</v>
      </c>
    </row>
    <row r="283" spans="2:12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10">
        <f>tblSalaries[[#This Row],[clean Salary (in local currency)]]*VLOOKUP(tblSalaries[[#This Row],[Currency]],tblXrate[],2,FALSE)</f>
        <v>36000</v>
      </c>
      <c r="H283" t="s">
        <v>353</v>
      </c>
      <c r="I283" s="8" t="s">
        <v>67</v>
      </c>
      <c r="J283" t="s">
        <v>65</v>
      </c>
      <c r="L283" s="10" t="s">
        <v>9</v>
      </c>
    </row>
    <row r="284" spans="2:12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10">
        <f>tblSalaries[[#This Row],[clean Salary (in local currency)]]*VLOOKUP(tblSalaries[[#This Row],[Currency]],tblXrate[],2,FALSE)</f>
        <v>15000</v>
      </c>
      <c r="H284" t="s">
        <v>354</v>
      </c>
      <c r="I284" s="8" t="s">
        <v>52</v>
      </c>
      <c r="J284" t="s">
        <v>15</v>
      </c>
      <c r="L284" s="10" t="s">
        <v>18</v>
      </c>
    </row>
    <row r="285" spans="2:12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10">
        <f>tblSalaries[[#This Row],[clean Salary (in local currency)]]*VLOOKUP(tblSalaries[[#This Row],[Currency]],tblXrate[],2,FALSE)</f>
        <v>26711.875031163851</v>
      </c>
      <c r="H285" t="s">
        <v>356</v>
      </c>
      <c r="I285" s="8" t="s">
        <v>356</v>
      </c>
      <c r="J285" t="s">
        <v>8</v>
      </c>
      <c r="L285" s="10" t="s">
        <v>13</v>
      </c>
    </row>
    <row r="286" spans="2:12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10">
        <f>tblSalaries[[#This Row],[clean Salary (in local currency)]]*VLOOKUP(tblSalaries[[#This Row],[Currency]],tblXrate[],2,FALSE)</f>
        <v>27221.92126875931</v>
      </c>
      <c r="H286" t="s">
        <v>310</v>
      </c>
      <c r="I286" s="8" t="s">
        <v>310</v>
      </c>
      <c r="J286" t="s">
        <v>359</v>
      </c>
      <c r="L286" s="10" t="s">
        <v>9</v>
      </c>
    </row>
    <row r="287" spans="2:12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10">
        <f>tblSalaries[[#This Row],[clean Salary (in local currency)]]*VLOOKUP(tblSalaries[[#This Row],[Currency]],tblXrate[],2,FALSE)</f>
        <v>22000</v>
      </c>
      <c r="H287" t="s">
        <v>360</v>
      </c>
      <c r="I287" s="8" t="s">
        <v>3999</v>
      </c>
      <c r="J287" t="s">
        <v>8</v>
      </c>
      <c r="L287" s="10" t="s">
        <v>13</v>
      </c>
    </row>
    <row r="288" spans="2:12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10">
        <f>tblSalaries[[#This Row],[clean Salary (in local currency)]]*VLOOKUP(tblSalaries[[#This Row],[Currency]],tblXrate[],2,FALSE)</f>
        <v>68000</v>
      </c>
      <c r="H288" t="s">
        <v>361</v>
      </c>
      <c r="I288" s="8" t="s">
        <v>52</v>
      </c>
      <c r="J288" t="s">
        <v>15</v>
      </c>
      <c r="L288" s="10" t="s">
        <v>13</v>
      </c>
    </row>
    <row r="289" spans="2:12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10">
        <f>tblSalaries[[#This Row],[clean Salary (in local currency)]]*VLOOKUP(tblSalaries[[#This Row],[Currency]],tblXrate[],2,FALSE)</f>
        <v>97000</v>
      </c>
      <c r="H289" t="s">
        <v>42</v>
      </c>
      <c r="I289" s="8" t="s">
        <v>20</v>
      </c>
      <c r="J289" t="s">
        <v>15</v>
      </c>
      <c r="L289" s="10" t="s">
        <v>13</v>
      </c>
    </row>
    <row r="290" spans="2:12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10">
        <f>tblSalaries[[#This Row],[clean Salary (in local currency)]]*VLOOKUP(tblSalaries[[#This Row],[Currency]],tblXrate[],2,FALSE)</f>
        <v>48861.526434085805</v>
      </c>
      <c r="H290" t="s">
        <v>363</v>
      </c>
      <c r="I290" s="8" t="s">
        <v>279</v>
      </c>
      <c r="J290" t="s">
        <v>71</v>
      </c>
      <c r="L290" s="10" t="s">
        <v>18</v>
      </c>
    </row>
    <row r="291" spans="2:12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10">
        <f>tblSalaries[[#This Row],[clean Salary (in local currency)]]*VLOOKUP(tblSalaries[[#This Row],[Currency]],tblXrate[],2,FALSE)</f>
        <v>65000</v>
      </c>
      <c r="H291" t="s">
        <v>364</v>
      </c>
      <c r="I291" s="8" t="s">
        <v>20</v>
      </c>
      <c r="J291" t="s">
        <v>15</v>
      </c>
      <c r="L291" s="10" t="s">
        <v>9</v>
      </c>
    </row>
    <row r="292" spans="2:12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10">
        <f>tblSalaries[[#This Row],[clean Salary (in local currency)]]*VLOOKUP(tblSalaries[[#This Row],[Currency]],tblXrate[],2,FALSE)</f>
        <v>43200</v>
      </c>
      <c r="H292" t="s">
        <v>365</v>
      </c>
      <c r="I292" s="8" t="s">
        <v>52</v>
      </c>
      <c r="J292" t="s">
        <v>133</v>
      </c>
      <c r="L292" s="10" t="s">
        <v>9</v>
      </c>
    </row>
    <row r="293" spans="2:12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10">
        <f>tblSalaries[[#This Row],[clean Salary (in local currency)]]*VLOOKUP(tblSalaries[[#This Row],[Currency]],tblXrate[],2,FALSE)</f>
        <v>8013.5625093491553</v>
      </c>
      <c r="H293" t="s">
        <v>207</v>
      </c>
      <c r="I293" s="8" t="s">
        <v>20</v>
      </c>
      <c r="J293" t="s">
        <v>8</v>
      </c>
      <c r="L293" s="10" t="s">
        <v>9</v>
      </c>
    </row>
    <row r="294" spans="2:12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10">
        <f>tblSalaries[[#This Row],[clean Salary (in local currency)]]*VLOOKUP(tblSalaries[[#This Row],[Currency]],tblXrate[],2,FALSE)</f>
        <v>50000</v>
      </c>
      <c r="H294" t="s">
        <v>367</v>
      </c>
      <c r="I294" s="8" t="s">
        <v>20</v>
      </c>
      <c r="J294" t="s">
        <v>15</v>
      </c>
      <c r="L294" s="10" t="s">
        <v>13</v>
      </c>
    </row>
    <row r="295" spans="2:12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10">
        <f>tblSalaries[[#This Row],[clean Salary (in local currency)]]*VLOOKUP(tblSalaries[[#This Row],[Currency]],tblXrate[],2,FALSE)</f>
        <v>45000</v>
      </c>
      <c r="H295" t="s">
        <v>368</v>
      </c>
      <c r="I295" s="8" t="s">
        <v>20</v>
      </c>
      <c r="J295" t="s">
        <v>15</v>
      </c>
      <c r="L295" s="10" t="s">
        <v>9</v>
      </c>
    </row>
    <row r="296" spans="2:12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10">
        <f>tblSalaries[[#This Row],[clean Salary (in local currency)]]*VLOOKUP(tblSalaries[[#This Row],[Currency]],tblXrate[],2,FALSE)</f>
        <v>3205.4250037396623</v>
      </c>
      <c r="H296" t="s">
        <v>370</v>
      </c>
      <c r="I296" s="8" t="s">
        <v>52</v>
      </c>
      <c r="J296" t="s">
        <v>8</v>
      </c>
      <c r="L296" s="10" t="s">
        <v>9</v>
      </c>
    </row>
    <row r="297" spans="2:12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10">
        <f>tblSalaries[[#This Row],[clean Salary (in local currency)]]*VLOOKUP(tblSalaries[[#This Row],[Currency]],tblXrate[],2,FALSE)</f>
        <v>60000</v>
      </c>
      <c r="H297" t="s">
        <v>371</v>
      </c>
      <c r="I297" s="8" t="s">
        <v>52</v>
      </c>
      <c r="J297" t="s">
        <v>15</v>
      </c>
      <c r="L297" s="10" t="s">
        <v>13</v>
      </c>
    </row>
    <row r="298" spans="2:12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10">
        <f>tblSalaries[[#This Row],[clean Salary (in local currency)]]*VLOOKUP(tblSalaries[[#This Row],[Currency]],tblXrate[],2,FALSE)</f>
        <v>31000</v>
      </c>
      <c r="H298" t="s">
        <v>372</v>
      </c>
      <c r="I298" s="8" t="s">
        <v>67</v>
      </c>
      <c r="J298" t="s">
        <v>15</v>
      </c>
      <c r="L298" s="10" t="s">
        <v>18</v>
      </c>
    </row>
    <row r="299" spans="2:12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10">
        <f>tblSalaries[[#This Row],[clean Salary (in local currency)]]*VLOOKUP(tblSalaries[[#This Row],[Currency]],tblXrate[],2,FALSE)</f>
        <v>75000</v>
      </c>
      <c r="H299" t="s">
        <v>373</v>
      </c>
      <c r="I299" s="8" t="s">
        <v>20</v>
      </c>
      <c r="J299" t="s">
        <v>15</v>
      </c>
      <c r="L299" s="10" t="s">
        <v>9</v>
      </c>
    </row>
    <row r="300" spans="2:12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10">
        <f>tblSalaries[[#This Row],[clean Salary (in local currency)]]*VLOOKUP(tblSalaries[[#This Row],[Currency]],tblXrate[],2,FALSE)</f>
        <v>16000</v>
      </c>
      <c r="H300" t="s">
        <v>374</v>
      </c>
      <c r="I300" s="8" t="s">
        <v>4001</v>
      </c>
      <c r="J300" t="s">
        <v>15</v>
      </c>
      <c r="L300" s="10" t="s">
        <v>25</v>
      </c>
    </row>
    <row r="301" spans="2:12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10">
        <f>tblSalaries[[#This Row],[clean Salary (in local currency)]]*VLOOKUP(tblSalaries[[#This Row],[Currency]],tblXrate[],2,FALSE)</f>
        <v>36000</v>
      </c>
      <c r="H301" t="s">
        <v>376</v>
      </c>
      <c r="I301" s="8" t="s">
        <v>20</v>
      </c>
      <c r="J301" t="s">
        <v>15</v>
      </c>
      <c r="L301" s="10" t="s">
        <v>13</v>
      </c>
    </row>
    <row r="302" spans="2:12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10">
        <f>tblSalaries[[#This Row],[clean Salary (in local currency)]]*VLOOKUP(tblSalaries[[#This Row],[Currency]],tblXrate[],2,FALSE)</f>
        <v>41301.183967273726</v>
      </c>
      <c r="H302" t="s">
        <v>14</v>
      </c>
      <c r="I302" s="8" t="s">
        <v>20</v>
      </c>
      <c r="J302" t="s">
        <v>88</v>
      </c>
      <c r="L302" s="10" t="s">
        <v>13</v>
      </c>
    </row>
    <row r="303" spans="2:12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10">
        <f>tblSalaries[[#This Row],[clean Salary (in local currency)]]*VLOOKUP(tblSalaries[[#This Row],[Currency]],tblXrate[],2,FALSE)</f>
        <v>53000</v>
      </c>
      <c r="H303" t="s">
        <v>153</v>
      </c>
      <c r="I303" s="8" t="s">
        <v>20</v>
      </c>
      <c r="J303" t="s">
        <v>15</v>
      </c>
      <c r="L303" s="10" t="s">
        <v>9</v>
      </c>
    </row>
    <row r="304" spans="2:12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10">
        <f>tblSalaries[[#This Row],[clean Salary (in local currency)]]*VLOOKUP(tblSalaries[[#This Row],[Currency]],tblXrate[],2,FALSE)</f>
        <v>82575.963534454509</v>
      </c>
      <c r="H304" t="s">
        <v>270</v>
      </c>
      <c r="I304" s="8" t="s">
        <v>488</v>
      </c>
      <c r="J304" t="s">
        <v>378</v>
      </c>
      <c r="L304" s="10" t="s">
        <v>13</v>
      </c>
    </row>
    <row r="305" spans="2:12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10">
        <f>tblSalaries[[#This Row],[clean Salary (in local currency)]]*VLOOKUP(tblSalaries[[#This Row],[Currency]],tblXrate[],2,FALSE)</f>
        <v>67000</v>
      </c>
      <c r="H305" t="s">
        <v>379</v>
      </c>
      <c r="I305" s="8" t="s">
        <v>20</v>
      </c>
      <c r="J305" t="s">
        <v>15</v>
      </c>
      <c r="L305" s="10" t="s">
        <v>9</v>
      </c>
    </row>
    <row r="306" spans="2:12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10">
        <f>tblSalaries[[#This Row],[clean Salary (in local currency)]]*VLOOKUP(tblSalaries[[#This Row],[Currency]],tblXrate[],2,FALSE)</f>
        <v>12000</v>
      </c>
      <c r="H306" t="s">
        <v>20</v>
      </c>
      <c r="I306" s="8" t="s">
        <v>20</v>
      </c>
      <c r="J306" t="s">
        <v>8</v>
      </c>
      <c r="L306" s="10" t="s">
        <v>13</v>
      </c>
    </row>
    <row r="307" spans="2:12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10">
        <f>tblSalaries[[#This Row],[clean Salary (in local currency)]]*VLOOKUP(tblSalaries[[#This Row],[Currency]],tblXrate[],2,FALSE)</f>
        <v>85000</v>
      </c>
      <c r="H307" t="s">
        <v>380</v>
      </c>
      <c r="I307" s="8" t="s">
        <v>488</v>
      </c>
      <c r="J307" t="s">
        <v>15</v>
      </c>
      <c r="L307" s="10" t="s">
        <v>13</v>
      </c>
    </row>
    <row r="308" spans="2:12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10">
        <f>tblSalaries[[#This Row],[clean Salary (in local currency)]]*VLOOKUP(tblSalaries[[#This Row],[Currency]],tblXrate[],2,FALSE)</f>
        <v>254079.88779832155</v>
      </c>
      <c r="H308" t="s">
        <v>381</v>
      </c>
      <c r="I308" s="8" t="s">
        <v>3999</v>
      </c>
      <c r="J308" t="s">
        <v>382</v>
      </c>
      <c r="L308" s="10" t="s">
        <v>13</v>
      </c>
    </row>
    <row r="309" spans="2:12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10">
        <f>tblSalaries[[#This Row],[clean Salary (in local currency)]]*VLOOKUP(tblSalaries[[#This Row],[Currency]],tblXrate[],2,FALSE)</f>
        <v>40000</v>
      </c>
      <c r="H309" t="s">
        <v>383</v>
      </c>
      <c r="I309" s="8" t="s">
        <v>52</v>
      </c>
      <c r="J309" t="s">
        <v>15</v>
      </c>
      <c r="L309" s="10" t="s">
        <v>9</v>
      </c>
    </row>
    <row r="310" spans="2:12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10">
        <f>tblSalaries[[#This Row],[clean Salary (in local currency)]]*VLOOKUP(tblSalaries[[#This Row],[Currency]],tblXrate[],2,FALSE)</f>
        <v>31523.565441345683</v>
      </c>
      <c r="H310" t="s">
        <v>385</v>
      </c>
      <c r="I310" s="8" t="s">
        <v>279</v>
      </c>
      <c r="J310" t="s">
        <v>71</v>
      </c>
      <c r="L310" s="10" t="s">
        <v>25</v>
      </c>
    </row>
    <row r="311" spans="2:12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10">
        <f>tblSalaries[[#This Row],[clean Salary (in local currency)]]*VLOOKUP(tblSalaries[[#This Row],[Currency]],tblXrate[],2,FALSE)</f>
        <v>41000</v>
      </c>
      <c r="H311" t="s">
        <v>386</v>
      </c>
      <c r="I311" s="8" t="s">
        <v>20</v>
      </c>
      <c r="J311" t="s">
        <v>15</v>
      </c>
      <c r="L311" s="10" t="s">
        <v>9</v>
      </c>
    </row>
    <row r="312" spans="2:12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10">
        <f>tblSalaries[[#This Row],[clean Salary (in local currency)]]*VLOOKUP(tblSalaries[[#This Row],[Currency]],tblXrate[],2,FALSE)</f>
        <v>24931.083362419595</v>
      </c>
      <c r="H312" t="s">
        <v>387</v>
      </c>
      <c r="I312" s="8" t="s">
        <v>52</v>
      </c>
      <c r="J312" t="s">
        <v>8</v>
      </c>
      <c r="L312" s="10" t="s">
        <v>25</v>
      </c>
    </row>
    <row r="313" spans="2:12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10">
        <f>tblSalaries[[#This Row],[clean Salary (in local currency)]]*VLOOKUP(tblSalaries[[#This Row],[Currency]],tblXrate[],2,FALSE)</f>
        <v>125000</v>
      </c>
      <c r="H313" t="s">
        <v>388</v>
      </c>
      <c r="I313" s="8" t="s">
        <v>52</v>
      </c>
      <c r="J313" t="s">
        <v>15</v>
      </c>
      <c r="L313" s="10" t="s">
        <v>9</v>
      </c>
    </row>
    <row r="314" spans="2:12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10">
        <f>tblSalaries[[#This Row],[clean Salary (in local currency)]]*VLOOKUP(tblSalaries[[#This Row],[Currency]],tblXrate[],2,FALSE)</f>
        <v>59001.691381819612</v>
      </c>
      <c r="H314" t="s">
        <v>389</v>
      </c>
      <c r="I314" s="8" t="s">
        <v>20</v>
      </c>
      <c r="J314" t="s">
        <v>88</v>
      </c>
      <c r="L314" s="10" t="s">
        <v>13</v>
      </c>
    </row>
    <row r="315" spans="2:12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10">
        <f>tblSalaries[[#This Row],[clean Salary (in local currency)]]*VLOOKUP(tblSalaries[[#This Row],[Currency]],tblXrate[],2,FALSE)</f>
        <v>10956.982885192734</v>
      </c>
      <c r="H315" t="s">
        <v>392</v>
      </c>
      <c r="I315" s="8" t="s">
        <v>20</v>
      </c>
      <c r="J315" t="s">
        <v>166</v>
      </c>
      <c r="L315" s="10" t="s">
        <v>13</v>
      </c>
    </row>
    <row r="316" spans="2:12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10">
        <f>tblSalaries[[#This Row],[clean Salary (in local currency)]]*VLOOKUP(tblSalaries[[#This Row],[Currency]],tblXrate[],2,FALSE)</f>
        <v>70000</v>
      </c>
      <c r="H316" t="s">
        <v>20</v>
      </c>
      <c r="I316" s="8" t="s">
        <v>20</v>
      </c>
      <c r="J316" t="s">
        <v>15</v>
      </c>
      <c r="L316" s="10" t="s">
        <v>18</v>
      </c>
    </row>
    <row r="317" spans="2:12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10">
        <f>tblSalaries[[#This Row],[clean Salary (in local currency)]]*VLOOKUP(tblSalaries[[#This Row],[Currency]],tblXrate[],2,FALSE)</f>
        <v>400000</v>
      </c>
      <c r="H317" t="s">
        <v>393</v>
      </c>
      <c r="I317" s="8" t="s">
        <v>67</v>
      </c>
      <c r="J317" t="s">
        <v>15</v>
      </c>
      <c r="L317" s="10" t="s">
        <v>13</v>
      </c>
    </row>
    <row r="318" spans="2:12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10">
        <f>tblSalaries[[#This Row],[clean Salary (in local currency)]]*VLOOKUP(tblSalaries[[#This Row],[Currency]],tblXrate[],2,FALSE)</f>
        <v>55000</v>
      </c>
      <c r="H318" t="s">
        <v>207</v>
      </c>
      <c r="I318" s="8" t="s">
        <v>20</v>
      </c>
      <c r="J318" t="s">
        <v>15</v>
      </c>
      <c r="L318" s="10" t="s">
        <v>9</v>
      </c>
    </row>
    <row r="319" spans="2:12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10">
        <f>tblSalaries[[#This Row],[clean Salary (in local currency)]]*VLOOKUP(tblSalaries[[#This Row],[Currency]],tblXrate[],2,FALSE)</f>
        <v>60000</v>
      </c>
      <c r="H319" t="s">
        <v>394</v>
      </c>
      <c r="I319" s="8" t="s">
        <v>20</v>
      </c>
      <c r="J319" t="s">
        <v>15</v>
      </c>
      <c r="L319" s="10" t="s">
        <v>9</v>
      </c>
    </row>
    <row r="320" spans="2:12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10">
        <f>tblSalaries[[#This Row],[clean Salary (in local currency)]]*VLOOKUP(tblSalaries[[#This Row],[Currency]],tblXrate[],2,FALSE)</f>
        <v>17807.916687442568</v>
      </c>
      <c r="H320" t="s">
        <v>52</v>
      </c>
      <c r="I320" s="8" t="s">
        <v>52</v>
      </c>
      <c r="J320" t="s">
        <v>8</v>
      </c>
      <c r="L320" s="10" t="s">
        <v>9</v>
      </c>
    </row>
    <row r="321" spans="2:12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10">
        <f>tblSalaries[[#This Row],[clean Salary (in local currency)]]*VLOOKUP(tblSalaries[[#This Row],[Currency]],tblXrate[],2,FALSE)</f>
        <v>40000</v>
      </c>
      <c r="H321" t="s">
        <v>396</v>
      </c>
      <c r="I321" s="8" t="s">
        <v>52</v>
      </c>
      <c r="J321" t="s">
        <v>38</v>
      </c>
      <c r="L321" s="10" t="s">
        <v>9</v>
      </c>
    </row>
    <row r="322" spans="2:12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10">
        <f>tblSalaries[[#This Row],[clean Salary (in local currency)]]*VLOOKUP(tblSalaries[[#This Row],[Currency]],tblXrate[],2,FALSE)</f>
        <v>137500</v>
      </c>
      <c r="H322" t="s">
        <v>397</v>
      </c>
      <c r="I322" s="8" t="s">
        <v>20</v>
      </c>
      <c r="J322" t="s">
        <v>15</v>
      </c>
      <c r="L322" s="10" t="s">
        <v>9</v>
      </c>
    </row>
    <row r="323" spans="2:12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10">
        <f>tblSalaries[[#This Row],[clean Salary (in local currency)]]*VLOOKUP(tblSalaries[[#This Row],[Currency]],tblXrate[],2,FALSE)</f>
        <v>4545</v>
      </c>
      <c r="H323" t="s">
        <v>399</v>
      </c>
      <c r="I323" s="8" t="s">
        <v>20</v>
      </c>
      <c r="J323" t="s">
        <v>111</v>
      </c>
      <c r="L323" s="10" t="s">
        <v>13</v>
      </c>
    </row>
    <row r="324" spans="2:12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10">
        <f>tblSalaries[[#This Row],[clean Salary (in local currency)]]*VLOOKUP(tblSalaries[[#This Row],[Currency]],tblXrate[],2,FALSE)</f>
        <v>45709.169889951241</v>
      </c>
      <c r="H324" t="s">
        <v>401</v>
      </c>
      <c r="I324" s="8" t="s">
        <v>20</v>
      </c>
      <c r="J324" t="s">
        <v>71</v>
      </c>
      <c r="L324" s="10" t="s">
        <v>9</v>
      </c>
    </row>
    <row r="325" spans="2:12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10">
        <f>tblSalaries[[#This Row],[clean Salary (in local currency)]]*VLOOKUP(tblSalaries[[#This Row],[Currency]],tblXrate[],2,FALSE)</f>
        <v>47000</v>
      </c>
      <c r="H325" t="s">
        <v>402</v>
      </c>
      <c r="I325" s="8" t="s">
        <v>67</v>
      </c>
      <c r="J325" t="s">
        <v>15</v>
      </c>
      <c r="L325" s="10" t="s">
        <v>9</v>
      </c>
    </row>
    <row r="326" spans="2:12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10">
        <f>tblSalaries[[#This Row],[clean Salary (in local currency)]]*VLOOKUP(tblSalaries[[#This Row],[Currency]],tblXrate[],2,FALSE)</f>
        <v>65000</v>
      </c>
      <c r="H326" t="s">
        <v>42</v>
      </c>
      <c r="I326" s="8" t="s">
        <v>20</v>
      </c>
      <c r="J326" t="s">
        <v>15</v>
      </c>
      <c r="L326" s="10" t="s">
        <v>13</v>
      </c>
    </row>
    <row r="327" spans="2:12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10">
        <f>tblSalaries[[#This Row],[clean Salary (in local currency)]]*VLOOKUP(tblSalaries[[#This Row],[Currency]],tblXrate[],2,FALSE)</f>
        <v>10809.503829551191</v>
      </c>
      <c r="H327" t="s">
        <v>404</v>
      </c>
      <c r="I327" s="8" t="s">
        <v>3999</v>
      </c>
      <c r="J327" t="s">
        <v>347</v>
      </c>
      <c r="L327" s="10" t="s">
        <v>9</v>
      </c>
    </row>
    <row r="328" spans="2:12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10">
        <f>tblSalaries[[#This Row],[clean Salary (in local currency)]]*VLOOKUP(tblSalaries[[#This Row],[Currency]],tblXrate[],2,FALSE)</f>
        <v>92000</v>
      </c>
      <c r="H328" t="s">
        <v>405</v>
      </c>
      <c r="I328" s="8" t="s">
        <v>52</v>
      </c>
      <c r="J328" t="s">
        <v>15</v>
      </c>
      <c r="L328" s="10" t="s">
        <v>9</v>
      </c>
    </row>
    <row r="329" spans="2:12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10">
        <f>tblSalaries[[#This Row],[clean Salary (in local currency)]]*VLOOKUP(tblSalaries[[#This Row],[Currency]],tblXrate[],2,FALSE)</f>
        <v>22000</v>
      </c>
      <c r="H329" t="s">
        <v>407</v>
      </c>
      <c r="I329" s="8" t="s">
        <v>52</v>
      </c>
      <c r="J329" t="s">
        <v>166</v>
      </c>
      <c r="L329" s="10" t="s">
        <v>9</v>
      </c>
    </row>
    <row r="330" spans="2:12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10">
        <f>tblSalaries[[#This Row],[clean Salary (in local currency)]]*VLOOKUP(tblSalaries[[#This Row],[Currency]],tblXrate[],2,FALSE)</f>
        <v>108000</v>
      </c>
      <c r="H330" t="s">
        <v>408</v>
      </c>
      <c r="I330" s="8" t="s">
        <v>52</v>
      </c>
      <c r="J330" t="s">
        <v>15</v>
      </c>
      <c r="L330" s="10" t="s">
        <v>18</v>
      </c>
    </row>
    <row r="331" spans="2:12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10">
        <f>tblSalaries[[#This Row],[clean Salary (in local currency)]]*VLOOKUP(tblSalaries[[#This Row],[Currency]],tblXrate[],2,FALSE)</f>
        <v>61000</v>
      </c>
      <c r="H331" t="s">
        <v>153</v>
      </c>
      <c r="I331" s="8" t="s">
        <v>20</v>
      </c>
      <c r="J331" t="s">
        <v>15</v>
      </c>
      <c r="L331" s="10" t="s">
        <v>25</v>
      </c>
    </row>
    <row r="332" spans="2:12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10">
        <f>tblSalaries[[#This Row],[clean Salary (in local currency)]]*VLOOKUP(tblSalaries[[#This Row],[Currency]],tblXrate[],2,FALSE)</f>
        <v>63918.498996971248</v>
      </c>
      <c r="H332" t="s">
        <v>410</v>
      </c>
      <c r="I332" s="8" t="s">
        <v>52</v>
      </c>
      <c r="J332" t="s">
        <v>109</v>
      </c>
      <c r="L332" s="10" t="s">
        <v>18</v>
      </c>
    </row>
    <row r="333" spans="2:12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10">
        <f>tblSalaries[[#This Row],[clean Salary (in local currency)]]*VLOOKUP(tblSalaries[[#This Row],[Currency]],tblXrate[],2,FALSE)</f>
        <v>50000</v>
      </c>
      <c r="H333" t="s">
        <v>411</v>
      </c>
      <c r="I333" s="8" t="s">
        <v>20</v>
      </c>
      <c r="J333" t="s">
        <v>15</v>
      </c>
      <c r="L333" s="10" t="s">
        <v>13</v>
      </c>
    </row>
    <row r="334" spans="2:12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10">
        <f>tblSalaries[[#This Row],[clean Salary (in local currency)]]*VLOOKUP(tblSalaries[[#This Row],[Currency]],tblXrate[],2,FALSE)</f>
        <v>150000</v>
      </c>
      <c r="H334" t="s">
        <v>412</v>
      </c>
      <c r="I334" s="8" t="s">
        <v>310</v>
      </c>
      <c r="J334" t="s">
        <v>15</v>
      </c>
      <c r="L334" s="10" t="s">
        <v>13</v>
      </c>
    </row>
    <row r="335" spans="2:12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10">
        <f>tblSalaries[[#This Row],[clean Salary (in local currency)]]*VLOOKUP(tblSalaries[[#This Row],[Currency]],tblXrate[],2,FALSE)</f>
        <v>7123.1666749770275</v>
      </c>
      <c r="H335" t="s">
        <v>414</v>
      </c>
      <c r="I335" s="8" t="s">
        <v>20</v>
      </c>
      <c r="J335" t="s">
        <v>8</v>
      </c>
      <c r="L335" s="10" t="s">
        <v>9</v>
      </c>
    </row>
    <row r="336" spans="2:12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10">
        <f>tblSalaries[[#This Row],[clean Salary (in local currency)]]*VLOOKUP(tblSalaries[[#This Row],[Currency]],tblXrate[],2,FALSE)</f>
        <v>150000</v>
      </c>
      <c r="H336" t="s">
        <v>415</v>
      </c>
      <c r="I336" s="8" t="s">
        <v>52</v>
      </c>
      <c r="J336" t="s">
        <v>416</v>
      </c>
      <c r="L336" s="10" t="s">
        <v>9</v>
      </c>
    </row>
    <row r="337" spans="2:12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10">
        <f>tblSalaries[[#This Row],[clean Salary (in local currency)]]*VLOOKUP(tblSalaries[[#This Row],[Currency]],tblXrate[],2,FALSE)</f>
        <v>45000</v>
      </c>
      <c r="H337" t="s">
        <v>417</v>
      </c>
      <c r="I337" s="8" t="s">
        <v>67</v>
      </c>
      <c r="J337" t="s">
        <v>15</v>
      </c>
      <c r="L337" s="10" t="s">
        <v>9</v>
      </c>
    </row>
    <row r="338" spans="2:12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10">
        <f>tblSalaries[[#This Row],[clean Salary (in local currency)]]*VLOOKUP(tblSalaries[[#This Row],[Currency]],tblXrate[],2,FALSE)</f>
        <v>135000</v>
      </c>
      <c r="H338" t="s">
        <v>418</v>
      </c>
      <c r="I338" s="8" t="s">
        <v>52</v>
      </c>
      <c r="J338" t="s">
        <v>15</v>
      </c>
      <c r="L338" s="10" t="s">
        <v>13</v>
      </c>
    </row>
    <row r="339" spans="2:12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10">
        <f>tblSalaries[[#This Row],[clean Salary (in local currency)]]*VLOOKUP(tblSalaries[[#This Row],[Currency]],tblXrate[],2,FALSE)</f>
        <v>6410.8500074793246</v>
      </c>
      <c r="H339" t="s">
        <v>420</v>
      </c>
      <c r="I339" s="8" t="s">
        <v>20</v>
      </c>
      <c r="J339" t="s">
        <v>8</v>
      </c>
      <c r="L339" s="10" t="s">
        <v>18</v>
      </c>
    </row>
    <row r="340" spans="2:12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10">
        <f>tblSalaries[[#This Row],[clean Salary (in local currency)]]*VLOOKUP(tblSalaries[[#This Row],[Currency]],tblXrate[],2,FALSE)</f>
        <v>29000</v>
      </c>
      <c r="H340" t="s">
        <v>421</v>
      </c>
      <c r="I340" s="8" t="s">
        <v>52</v>
      </c>
      <c r="J340" t="s">
        <v>15</v>
      </c>
      <c r="L340" s="10" t="s">
        <v>9</v>
      </c>
    </row>
    <row r="341" spans="2:12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10">
        <f>tblSalaries[[#This Row],[clean Salary (in local currency)]]*VLOOKUP(tblSalaries[[#This Row],[Currency]],tblXrate[],2,FALSE)</f>
        <v>13000</v>
      </c>
      <c r="H341" t="s">
        <v>422</v>
      </c>
      <c r="I341" s="8" t="s">
        <v>52</v>
      </c>
      <c r="J341" t="s">
        <v>8</v>
      </c>
      <c r="L341" s="10" t="s">
        <v>13</v>
      </c>
    </row>
    <row r="342" spans="2:12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10">
        <f>tblSalaries[[#This Row],[clean Salary (in local currency)]]*VLOOKUP(tblSalaries[[#This Row],[Currency]],tblXrate[],2,FALSE)</f>
        <v>63000</v>
      </c>
      <c r="H342" t="s">
        <v>108</v>
      </c>
      <c r="I342" s="8" t="s">
        <v>20</v>
      </c>
      <c r="J342" t="s">
        <v>15</v>
      </c>
      <c r="L342" s="10" t="s">
        <v>13</v>
      </c>
    </row>
    <row r="343" spans="2:12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10">
        <f>tblSalaries[[#This Row],[clean Salary (in local currency)]]*VLOOKUP(tblSalaries[[#This Row],[Currency]],tblXrate[],2,FALSE)</f>
        <v>95000</v>
      </c>
      <c r="H343" t="s">
        <v>424</v>
      </c>
      <c r="I343" s="8" t="s">
        <v>20</v>
      </c>
      <c r="J343" t="s">
        <v>15</v>
      </c>
      <c r="L343" s="10" t="s">
        <v>9</v>
      </c>
    </row>
    <row r="344" spans="2:12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10">
        <f>tblSalaries[[#This Row],[clean Salary (in local currency)]]*VLOOKUP(tblSalaries[[#This Row],[Currency]],tblXrate[],2,FALSE)</f>
        <v>100000</v>
      </c>
      <c r="H344" t="s">
        <v>427</v>
      </c>
      <c r="I344" s="8" t="s">
        <v>20</v>
      </c>
      <c r="J344" t="s">
        <v>71</v>
      </c>
      <c r="L344" s="10" t="s">
        <v>9</v>
      </c>
    </row>
    <row r="345" spans="2:12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10">
        <f>tblSalaries[[#This Row],[clean Salary (in local currency)]]*VLOOKUP(tblSalaries[[#This Row],[Currency]],tblXrate[],2,FALSE)</f>
        <v>3800</v>
      </c>
      <c r="H345" t="s">
        <v>429</v>
      </c>
      <c r="I345" s="8" t="s">
        <v>3999</v>
      </c>
      <c r="J345" t="s">
        <v>8</v>
      </c>
      <c r="L345" s="10" t="s">
        <v>9</v>
      </c>
    </row>
    <row r="346" spans="2:12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10">
        <f>tblSalaries[[#This Row],[clean Salary (in local currency)]]*VLOOKUP(tblSalaries[[#This Row],[Currency]],tblXrate[],2,FALSE)</f>
        <v>11400</v>
      </c>
      <c r="H346" t="s">
        <v>430</v>
      </c>
      <c r="I346" s="8" t="s">
        <v>356</v>
      </c>
      <c r="J346" t="s">
        <v>143</v>
      </c>
      <c r="L346" s="10" t="s">
        <v>9</v>
      </c>
    </row>
    <row r="347" spans="2:12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10">
        <f>tblSalaries[[#This Row],[clean Salary (in local currency)]]*VLOOKUP(tblSalaries[[#This Row],[Currency]],tblXrate[],2,FALSE)</f>
        <v>55068.245289698301</v>
      </c>
      <c r="H347" t="s">
        <v>431</v>
      </c>
      <c r="I347" s="8" t="s">
        <v>20</v>
      </c>
      <c r="J347" t="s">
        <v>88</v>
      </c>
      <c r="L347" s="10" t="s">
        <v>9</v>
      </c>
    </row>
    <row r="348" spans="2:12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10">
        <f>tblSalaries[[#This Row],[clean Salary (in local currency)]]*VLOOKUP(tblSalaries[[#This Row],[Currency]],tblXrate[],2,FALSE)</f>
        <v>53000</v>
      </c>
      <c r="H348" t="s">
        <v>432</v>
      </c>
      <c r="I348" s="8" t="s">
        <v>52</v>
      </c>
      <c r="J348" t="s">
        <v>15</v>
      </c>
      <c r="L348" s="10" t="s">
        <v>18</v>
      </c>
    </row>
    <row r="349" spans="2:12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10">
        <f>tblSalaries[[#This Row],[clean Salary (in local currency)]]*VLOOKUP(tblSalaries[[#This Row],[Currency]],tblXrate[],2,FALSE)</f>
        <v>130000</v>
      </c>
      <c r="H349" t="s">
        <v>433</v>
      </c>
      <c r="I349" s="8" t="s">
        <v>279</v>
      </c>
      <c r="J349" t="s">
        <v>15</v>
      </c>
      <c r="L349" s="10" t="s">
        <v>9</v>
      </c>
    </row>
    <row r="350" spans="2:12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10">
        <f>tblSalaries[[#This Row],[clean Salary (in local currency)]]*VLOOKUP(tblSalaries[[#This Row],[Currency]],tblXrate[],2,FALSE)</f>
        <v>6588.9291743537506</v>
      </c>
      <c r="H350" t="s">
        <v>435</v>
      </c>
      <c r="I350" s="8" t="s">
        <v>20</v>
      </c>
      <c r="J350" t="s">
        <v>8</v>
      </c>
      <c r="L350" s="10" t="s">
        <v>13</v>
      </c>
    </row>
    <row r="351" spans="2:12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10">
        <f>tblSalaries[[#This Row],[clean Salary (in local currency)]]*VLOOKUP(tblSalaries[[#This Row],[Currency]],tblXrate[],2,FALSE)</f>
        <v>157337.8436848523</v>
      </c>
      <c r="H351" t="s">
        <v>356</v>
      </c>
      <c r="I351" s="8" t="s">
        <v>356</v>
      </c>
      <c r="J351" t="s">
        <v>88</v>
      </c>
      <c r="L351" s="10" t="s">
        <v>18</v>
      </c>
    </row>
    <row r="352" spans="2:12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10">
        <f>tblSalaries[[#This Row],[clean Salary (in local currency)]]*VLOOKUP(tblSalaries[[#This Row],[Currency]],tblXrate[],2,FALSE)</f>
        <v>44200</v>
      </c>
      <c r="H352" t="s">
        <v>436</v>
      </c>
      <c r="I352" s="8" t="s">
        <v>20</v>
      </c>
      <c r="J352" t="s">
        <v>15</v>
      </c>
      <c r="L352" s="10" t="s">
        <v>13</v>
      </c>
    </row>
    <row r="353" spans="2:12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10">
        <f>tblSalaries[[#This Row],[clean Salary (in local currency)]]*VLOOKUP(tblSalaries[[#This Row],[Currency]],tblXrate[],2,FALSE)</f>
        <v>56000</v>
      </c>
      <c r="H353" t="s">
        <v>437</v>
      </c>
      <c r="I353" s="8" t="s">
        <v>52</v>
      </c>
      <c r="J353" t="s">
        <v>15</v>
      </c>
      <c r="L353" s="10" t="s">
        <v>18</v>
      </c>
    </row>
    <row r="354" spans="2:12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10">
        <f>tblSalaries[[#This Row],[clean Salary (in local currency)]]*VLOOKUP(tblSalaries[[#This Row],[Currency]],tblXrate[],2,FALSE)</f>
        <v>72500</v>
      </c>
      <c r="H354" t="s">
        <v>438</v>
      </c>
      <c r="I354" s="8" t="s">
        <v>279</v>
      </c>
      <c r="J354" t="s">
        <v>15</v>
      </c>
      <c r="L354" s="10" t="s">
        <v>18</v>
      </c>
    </row>
    <row r="355" spans="2:12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10">
        <f>tblSalaries[[#This Row],[clean Salary (in local currency)]]*VLOOKUP(tblSalaries[[#This Row],[Currency]],tblXrate[],2,FALSE)</f>
        <v>73752.11422727452</v>
      </c>
      <c r="H355" t="s">
        <v>439</v>
      </c>
      <c r="I355" s="8" t="s">
        <v>20</v>
      </c>
      <c r="J355" t="s">
        <v>205</v>
      </c>
      <c r="L355" s="10" t="s">
        <v>9</v>
      </c>
    </row>
    <row r="356" spans="2:12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10">
        <f>tblSalaries[[#This Row],[clean Salary (in local currency)]]*VLOOKUP(tblSalaries[[#This Row],[Currency]],tblXrate[],2,FALSE)</f>
        <v>170000</v>
      </c>
      <c r="H356" t="s">
        <v>441</v>
      </c>
      <c r="I356" s="8" t="s">
        <v>20</v>
      </c>
      <c r="J356" t="s">
        <v>71</v>
      </c>
      <c r="L356" s="10" t="s">
        <v>186</v>
      </c>
    </row>
    <row r="357" spans="2:12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10">
        <f>tblSalaries[[#This Row],[clean Salary (in local currency)]]*VLOOKUP(tblSalaries[[#This Row],[Currency]],tblXrate[],2,FALSE)</f>
        <v>68000</v>
      </c>
      <c r="H357" t="s">
        <v>201</v>
      </c>
      <c r="I357" s="8" t="s">
        <v>52</v>
      </c>
      <c r="J357" t="s">
        <v>15</v>
      </c>
      <c r="L357" s="10" t="s">
        <v>18</v>
      </c>
    </row>
    <row r="358" spans="2:12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10">
        <f>tblSalaries[[#This Row],[clean Salary (in local currency)]]*VLOOKUP(tblSalaries[[#This Row],[Currency]],tblXrate[],2,FALSE)</f>
        <v>75000</v>
      </c>
      <c r="H358" t="s">
        <v>282</v>
      </c>
      <c r="I358" s="8" t="s">
        <v>20</v>
      </c>
      <c r="J358" t="s">
        <v>15</v>
      </c>
      <c r="L358" s="10" t="s">
        <v>13</v>
      </c>
    </row>
    <row r="359" spans="2:12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10">
        <f>tblSalaries[[#This Row],[clean Salary (in local currency)]]*VLOOKUP(tblSalaries[[#This Row],[Currency]],tblXrate[],2,FALSE)</f>
        <v>62500</v>
      </c>
      <c r="H359" t="s">
        <v>443</v>
      </c>
      <c r="I359" s="8" t="s">
        <v>4001</v>
      </c>
      <c r="J359" t="s">
        <v>15</v>
      </c>
      <c r="L359" s="10" t="s">
        <v>13</v>
      </c>
    </row>
    <row r="360" spans="2:12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10">
        <f>tblSalaries[[#This Row],[clean Salary (in local currency)]]*VLOOKUP(tblSalaries[[#This Row],[Currency]],tblXrate[],2,FALSE)</f>
        <v>25000</v>
      </c>
      <c r="H360" t="s">
        <v>52</v>
      </c>
      <c r="I360" s="8" t="s">
        <v>52</v>
      </c>
      <c r="J360" t="s">
        <v>8</v>
      </c>
      <c r="L360" s="10" t="s">
        <v>9</v>
      </c>
    </row>
    <row r="361" spans="2:12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10">
        <f>tblSalaries[[#This Row],[clean Salary (in local currency)]]*VLOOKUP(tblSalaries[[#This Row],[Currency]],tblXrate[],2,FALSE)</f>
        <v>68954.520184280962</v>
      </c>
      <c r="H361" t="s">
        <v>446</v>
      </c>
      <c r="I361" s="8" t="s">
        <v>356</v>
      </c>
      <c r="J361" t="s">
        <v>447</v>
      </c>
      <c r="L361" s="10" t="s">
        <v>25</v>
      </c>
    </row>
    <row r="362" spans="2:12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10">
        <f>tblSalaries[[#This Row],[clean Salary (in local currency)]]*VLOOKUP(tblSalaries[[#This Row],[Currency]],tblXrate[],2,FALSE)</f>
        <v>85000</v>
      </c>
      <c r="H362" t="s">
        <v>282</v>
      </c>
      <c r="I362" s="8" t="s">
        <v>20</v>
      </c>
      <c r="J362" t="s">
        <v>15</v>
      </c>
      <c r="L362" s="10" t="s">
        <v>9</v>
      </c>
    </row>
    <row r="363" spans="2:12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10">
        <f>tblSalaries[[#This Row],[clean Salary (in local currency)]]*VLOOKUP(tblSalaries[[#This Row],[Currency]],tblXrate[],2,FALSE)</f>
        <v>67775.665698893223</v>
      </c>
      <c r="H363" t="s">
        <v>448</v>
      </c>
      <c r="I363" s="8" t="s">
        <v>52</v>
      </c>
      <c r="J363" t="s">
        <v>71</v>
      </c>
      <c r="L363" s="10" t="s">
        <v>9</v>
      </c>
    </row>
    <row r="364" spans="2:12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10">
        <f>tblSalaries[[#This Row],[clean Salary (in local currency)]]*VLOOKUP(tblSalaries[[#This Row],[Currency]],tblXrate[],2,FALSE)</f>
        <v>89000</v>
      </c>
      <c r="H364" t="s">
        <v>449</v>
      </c>
      <c r="I364" s="8" t="s">
        <v>52</v>
      </c>
      <c r="J364" t="s">
        <v>15</v>
      </c>
      <c r="L364" s="10" t="s">
        <v>9</v>
      </c>
    </row>
    <row r="365" spans="2:12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10">
        <f>tblSalaries[[#This Row],[clean Salary (in local currency)]]*VLOOKUP(tblSalaries[[#This Row],[Currency]],tblXrate[],2,FALSE)</f>
        <v>35000</v>
      </c>
      <c r="H365" t="s">
        <v>450</v>
      </c>
      <c r="I365" s="8" t="s">
        <v>20</v>
      </c>
      <c r="J365" t="s">
        <v>111</v>
      </c>
      <c r="L365" s="10" t="s">
        <v>13</v>
      </c>
    </row>
    <row r="366" spans="2:12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10">
        <f>tblSalaries[[#This Row],[clean Salary (in local currency)]]*VLOOKUP(tblSalaries[[#This Row],[Currency]],tblXrate[],2,FALSE)</f>
        <v>47500</v>
      </c>
      <c r="H366" t="s">
        <v>451</v>
      </c>
      <c r="I366" s="8" t="s">
        <v>52</v>
      </c>
      <c r="J366" t="s">
        <v>15</v>
      </c>
      <c r="L366" s="10" t="s">
        <v>13</v>
      </c>
    </row>
    <row r="367" spans="2:12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10">
        <f>tblSalaries[[#This Row],[clean Salary (in local currency)]]*VLOOKUP(tblSalaries[[#This Row],[Currency]],tblXrate[],2,FALSE)</f>
        <v>130000</v>
      </c>
      <c r="H367" t="s">
        <v>201</v>
      </c>
      <c r="I367" s="8" t="s">
        <v>52</v>
      </c>
      <c r="J367" t="s">
        <v>15</v>
      </c>
      <c r="L367" s="10" t="s">
        <v>18</v>
      </c>
    </row>
    <row r="368" spans="2:12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10">
        <f>tblSalaries[[#This Row],[clean Salary (in local currency)]]*VLOOKUP(tblSalaries[[#This Row],[Currency]],tblXrate[],2,FALSE)</f>
        <v>18000</v>
      </c>
      <c r="H368" t="s">
        <v>452</v>
      </c>
      <c r="I368" s="8" t="s">
        <v>4001</v>
      </c>
      <c r="J368" t="s">
        <v>8</v>
      </c>
      <c r="L368" s="10" t="s">
        <v>18</v>
      </c>
    </row>
    <row r="369" spans="2:12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10">
        <f>tblSalaries[[#This Row],[clean Salary (in local currency)]]*VLOOKUP(tblSalaries[[#This Row],[Currency]],tblXrate[],2,FALSE)</f>
        <v>8547.8000099724322</v>
      </c>
      <c r="H369" t="s">
        <v>454</v>
      </c>
      <c r="I369" s="8" t="s">
        <v>52</v>
      </c>
      <c r="J369" t="s">
        <v>8</v>
      </c>
      <c r="L369" s="10" t="s">
        <v>25</v>
      </c>
    </row>
    <row r="370" spans="2:12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10">
        <f>tblSalaries[[#This Row],[clean Salary (in local currency)]]*VLOOKUP(tblSalaries[[#This Row],[Currency]],tblXrate[],2,FALSE)</f>
        <v>41932</v>
      </c>
      <c r="H370" t="s">
        <v>283</v>
      </c>
      <c r="I370" s="8" t="s">
        <v>52</v>
      </c>
      <c r="J370" t="s">
        <v>15</v>
      </c>
      <c r="L370" s="10" t="s">
        <v>18</v>
      </c>
    </row>
    <row r="371" spans="2:12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10">
        <f>tblSalaries[[#This Row],[clean Salary (in local currency)]]*VLOOKUP(tblSalaries[[#This Row],[Currency]],tblXrate[],2,FALSE)</f>
        <v>220700</v>
      </c>
      <c r="H371" t="s">
        <v>356</v>
      </c>
      <c r="I371" s="8" t="s">
        <v>356</v>
      </c>
      <c r="J371" t="s">
        <v>143</v>
      </c>
      <c r="L371" s="10" t="s">
        <v>13</v>
      </c>
    </row>
    <row r="372" spans="2:12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10">
        <f>tblSalaries[[#This Row],[clean Salary (in local currency)]]*VLOOKUP(tblSalaries[[#This Row],[Currency]],tblXrate[],2,FALSE)</f>
        <v>194000</v>
      </c>
      <c r="H372" t="s">
        <v>456</v>
      </c>
      <c r="I372" s="8" t="s">
        <v>4001</v>
      </c>
      <c r="J372" t="s">
        <v>15</v>
      </c>
      <c r="L372" s="10" t="s">
        <v>18</v>
      </c>
    </row>
    <row r="373" spans="2:12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10">
        <f>tblSalaries[[#This Row],[clean Salary (in local currency)]]*VLOOKUP(tblSalaries[[#This Row],[Currency]],tblXrate[],2,FALSE)</f>
        <v>160271.25018698312</v>
      </c>
      <c r="H373" t="s">
        <v>14</v>
      </c>
      <c r="I373" s="8" t="s">
        <v>20</v>
      </c>
      <c r="J373" t="s">
        <v>8</v>
      </c>
      <c r="L373" s="10" t="s">
        <v>9</v>
      </c>
    </row>
    <row r="374" spans="2:12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10">
        <f>tblSalaries[[#This Row],[clean Salary (in local currency)]]*VLOOKUP(tblSalaries[[#This Row],[Currency]],tblXrate[],2,FALSE)</f>
        <v>8903.9583437212841</v>
      </c>
      <c r="H374" t="s">
        <v>458</v>
      </c>
      <c r="I374" s="8" t="s">
        <v>52</v>
      </c>
      <c r="J374" t="s">
        <v>8</v>
      </c>
      <c r="L374" s="10" t="s">
        <v>18</v>
      </c>
    </row>
    <row r="375" spans="2:12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10">
        <f>tblSalaries[[#This Row],[clean Salary (in local currency)]]*VLOOKUP(tblSalaries[[#This Row],[Currency]],tblXrate[],2,FALSE)</f>
        <v>78668.921842426149</v>
      </c>
      <c r="H375" t="s">
        <v>459</v>
      </c>
      <c r="I375" s="8" t="s">
        <v>20</v>
      </c>
      <c r="J375" t="s">
        <v>88</v>
      </c>
      <c r="L375" s="10" t="s">
        <v>9</v>
      </c>
    </row>
    <row r="376" spans="2:12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10">
        <f>tblSalaries[[#This Row],[clean Salary (in local currency)]]*VLOOKUP(tblSalaries[[#This Row],[Currency]],tblXrate[],2,FALSE)</f>
        <v>22867.189901848938</v>
      </c>
      <c r="H376" t="s">
        <v>460</v>
      </c>
      <c r="I376" s="8" t="s">
        <v>52</v>
      </c>
      <c r="J376" t="s">
        <v>30</v>
      </c>
      <c r="L376" s="10" t="s">
        <v>18</v>
      </c>
    </row>
    <row r="377" spans="2:12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10">
        <f>tblSalaries[[#This Row],[clean Salary (in local currency)]]*VLOOKUP(tblSalaries[[#This Row],[Currency]],tblXrate[],2,FALSE)</f>
        <v>94570.696324037053</v>
      </c>
      <c r="H377" t="s">
        <v>461</v>
      </c>
      <c r="I377" s="8" t="s">
        <v>4001</v>
      </c>
      <c r="J377" t="s">
        <v>71</v>
      </c>
      <c r="L377" s="10" t="s">
        <v>18</v>
      </c>
    </row>
    <row r="378" spans="2:12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10">
        <f>tblSalaries[[#This Row],[clean Salary (in local currency)]]*VLOOKUP(tblSalaries[[#This Row],[Currency]],tblXrate[],2,FALSE)</f>
        <v>95000</v>
      </c>
      <c r="H378" t="s">
        <v>424</v>
      </c>
      <c r="I378" s="8" t="s">
        <v>20</v>
      </c>
      <c r="J378" t="s">
        <v>15</v>
      </c>
      <c r="L378" s="10" t="s">
        <v>13</v>
      </c>
    </row>
    <row r="379" spans="2:12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10">
        <f>tblSalaries[[#This Row],[clean Salary (in local currency)]]*VLOOKUP(tblSalaries[[#This Row],[Currency]],tblXrate[],2,FALSE)</f>
        <v>9616.275011218986</v>
      </c>
      <c r="H379" t="s">
        <v>463</v>
      </c>
      <c r="I379" s="8" t="s">
        <v>279</v>
      </c>
      <c r="J379" t="s">
        <v>8</v>
      </c>
      <c r="L379" s="10" t="s">
        <v>9</v>
      </c>
    </row>
    <row r="380" spans="2:12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10">
        <f>tblSalaries[[#This Row],[clean Salary (in local currency)]]*VLOOKUP(tblSalaries[[#This Row],[Currency]],tblXrate[],2,FALSE)</f>
        <v>48000</v>
      </c>
      <c r="H380" t="s">
        <v>464</v>
      </c>
      <c r="I380" s="8" t="s">
        <v>20</v>
      </c>
      <c r="J380" t="s">
        <v>15</v>
      </c>
      <c r="L380" s="10" t="s">
        <v>25</v>
      </c>
    </row>
    <row r="381" spans="2:12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10">
        <f>tblSalaries[[#This Row],[clean Salary (in local currency)]]*VLOOKUP(tblSalaries[[#This Row],[Currency]],tblXrate[],2,FALSE)</f>
        <v>46000</v>
      </c>
      <c r="H381" t="s">
        <v>466</v>
      </c>
      <c r="I381" s="8" t="s">
        <v>20</v>
      </c>
      <c r="J381" t="s">
        <v>15</v>
      </c>
      <c r="L381" s="10" t="s">
        <v>9</v>
      </c>
    </row>
    <row r="382" spans="2:12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10">
        <f>tblSalaries[[#This Row],[clean Salary (in local currency)]]*VLOOKUP(tblSalaries[[#This Row],[Currency]],tblXrate[],2,FALSE)</f>
        <v>15000</v>
      </c>
      <c r="H382" t="s">
        <v>467</v>
      </c>
      <c r="I382" s="8" t="s">
        <v>3999</v>
      </c>
      <c r="J382" t="s">
        <v>27</v>
      </c>
      <c r="L382" s="10" t="s">
        <v>18</v>
      </c>
    </row>
    <row r="383" spans="2:12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10">
        <f>tblSalaries[[#This Row],[clean Salary (in local currency)]]*VLOOKUP(tblSalaries[[#This Row],[Currency]],tblXrate[],2,FALSE)</f>
        <v>11040.908346214392</v>
      </c>
      <c r="H383" t="s">
        <v>469</v>
      </c>
      <c r="I383" s="8" t="s">
        <v>52</v>
      </c>
      <c r="J383" t="s">
        <v>8</v>
      </c>
      <c r="L383" s="10" t="s">
        <v>25</v>
      </c>
    </row>
    <row r="384" spans="2:12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10">
        <f>tblSalaries[[#This Row],[clean Salary (in local currency)]]*VLOOKUP(tblSalaries[[#This Row],[Currency]],tblXrate[],2,FALSE)</f>
        <v>44132.991617883956</v>
      </c>
      <c r="H384" t="s">
        <v>471</v>
      </c>
      <c r="I384" s="8" t="s">
        <v>52</v>
      </c>
      <c r="J384" t="s">
        <v>71</v>
      </c>
      <c r="L384" s="10" t="s">
        <v>18</v>
      </c>
    </row>
    <row r="385" spans="2:12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10">
        <f>tblSalaries[[#This Row],[clean Salary (in local currency)]]*VLOOKUP(tblSalaries[[#This Row],[Currency]],tblXrate[],2,FALSE)</f>
        <v>47000</v>
      </c>
      <c r="H385" t="s">
        <v>472</v>
      </c>
      <c r="I385" s="8" t="s">
        <v>52</v>
      </c>
      <c r="J385" t="s">
        <v>15</v>
      </c>
      <c r="L385" s="10" t="s">
        <v>18</v>
      </c>
    </row>
    <row r="386" spans="2:12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10">
        <f>tblSalaries[[#This Row],[clean Salary (in local currency)]]*VLOOKUP(tblSalaries[[#This Row],[Currency]],tblXrate[],2,FALSE)</f>
        <v>44000</v>
      </c>
      <c r="H386" t="s">
        <v>473</v>
      </c>
      <c r="I386" s="8" t="s">
        <v>20</v>
      </c>
      <c r="J386" t="s">
        <v>15</v>
      </c>
      <c r="L386" s="10" t="s">
        <v>18</v>
      </c>
    </row>
    <row r="387" spans="2:12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10">
        <f>tblSalaries[[#This Row],[clean Salary (in local currency)]]*VLOOKUP(tblSalaries[[#This Row],[Currency]],tblXrate[],2,FALSE)</f>
        <v>55000</v>
      </c>
      <c r="H387" t="s">
        <v>310</v>
      </c>
      <c r="I387" s="8" t="s">
        <v>310</v>
      </c>
      <c r="J387" t="s">
        <v>15</v>
      </c>
      <c r="L387" s="10" t="s">
        <v>9</v>
      </c>
    </row>
    <row r="388" spans="2:12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10">
        <f>tblSalaries[[#This Row],[clean Salary (in local currency)]]*VLOOKUP(tblSalaries[[#This Row],[Currency]],tblXrate[],2,FALSE)</f>
        <v>12000</v>
      </c>
      <c r="H388" t="s">
        <v>474</v>
      </c>
      <c r="I388" s="8" t="s">
        <v>3999</v>
      </c>
      <c r="J388" t="s">
        <v>48</v>
      </c>
      <c r="L388" s="10" t="s">
        <v>9</v>
      </c>
    </row>
    <row r="389" spans="2:12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10">
        <f>tblSalaries[[#This Row],[clean Salary (in local currency)]]*VLOOKUP(tblSalaries[[#This Row],[Currency]],tblXrate[],2,FALSE)</f>
        <v>50000</v>
      </c>
      <c r="H389" t="s">
        <v>475</v>
      </c>
      <c r="I389" s="8" t="s">
        <v>52</v>
      </c>
      <c r="J389" t="s">
        <v>15</v>
      </c>
      <c r="L389" s="10" t="s">
        <v>18</v>
      </c>
    </row>
    <row r="390" spans="2:12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10">
        <f>tblSalaries[[#This Row],[clean Salary (in local currency)]]*VLOOKUP(tblSalaries[[#This Row],[Currency]],tblXrate[],2,FALSE)</f>
        <v>13355.937515581925</v>
      </c>
      <c r="H390" t="s">
        <v>207</v>
      </c>
      <c r="I390" s="8" t="s">
        <v>20</v>
      </c>
      <c r="J390" t="s">
        <v>8</v>
      </c>
      <c r="L390" s="10" t="s">
        <v>25</v>
      </c>
    </row>
    <row r="391" spans="2:12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10">
        <f>tblSalaries[[#This Row],[clean Salary (in local currency)]]*VLOOKUP(tblSalaries[[#This Row],[Currency]],tblXrate[],2,FALSE)</f>
        <v>99147</v>
      </c>
      <c r="H391" t="s">
        <v>478</v>
      </c>
      <c r="I391" s="8" t="s">
        <v>67</v>
      </c>
      <c r="J391" t="s">
        <v>65</v>
      </c>
      <c r="L391" s="10" t="s">
        <v>9</v>
      </c>
    </row>
    <row r="392" spans="2:12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10">
        <f>tblSalaries[[#This Row],[clean Salary (in local currency)]]*VLOOKUP(tblSalaries[[#This Row],[Currency]],tblXrate[],2,FALSE)</f>
        <v>45880</v>
      </c>
      <c r="H392" t="s">
        <v>479</v>
      </c>
      <c r="I392" s="8" t="s">
        <v>52</v>
      </c>
      <c r="J392" t="s">
        <v>15</v>
      </c>
      <c r="L392" s="10" t="s">
        <v>13</v>
      </c>
    </row>
    <row r="393" spans="2:12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10">
        <f>tblSalaries[[#This Row],[clean Salary (in local currency)]]*VLOOKUP(tblSalaries[[#This Row],[Currency]],tblXrate[],2,FALSE)</f>
        <v>70000</v>
      </c>
      <c r="H393" t="s">
        <v>480</v>
      </c>
      <c r="I393" s="8" t="s">
        <v>52</v>
      </c>
      <c r="J393" t="s">
        <v>15</v>
      </c>
      <c r="L393" s="10" t="s">
        <v>9</v>
      </c>
    </row>
    <row r="394" spans="2:12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10">
        <f>tblSalaries[[#This Row],[clean Salary (in local currency)]]*VLOOKUP(tblSalaries[[#This Row],[Currency]],tblXrate[],2,FALSE)</f>
        <v>100000</v>
      </c>
      <c r="H394" t="s">
        <v>481</v>
      </c>
      <c r="I394" s="8" t="s">
        <v>20</v>
      </c>
      <c r="J394" t="s">
        <v>15</v>
      </c>
      <c r="L394" s="10" t="s">
        <v>13</v>
      </c>
    </row>
    <row r="395" spans="2:12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10">
        <f>tblSalaries[[#This Row],[clean Salary (in local currency)]]*VLOOKUP(tblSalaries[[#This Row],[Currency]],tblXrate[],2,FALSE)</f>
        <v>17598.017290051986</v>
      </c>
      <c r="H395" t="s">
        <v>484</v>
      </c>
      <c r="I395" s="8" t="s">
        <v>20</v>
      </c>
      <c r="J395" t="s">
        <v>425</v>
      </c>
      <c r="L395" s="10" t="s">
        <v>18</v>
      </c>
    </row>
    <row r="396" spans="2:12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10">
        <f>tblSalaries[[#This Row],[clean Salary (in local currency)]]*VLOOKUP(tblSalaries[[#This Row],[Currency]],tblXrate[],2,FALSE)</f>
        <v>85000</v>
      </c>
      <c r="H396" t="s">
        <v>485</v>
      </c>
      <c r="I396" s="8" t="s">
        <v>279</v>
      </c>
      <c r="J396" t="s">
        <v>15</v>
      </c>
      <c r="L396" s="10" t="s">
        <v>18</v>
      </c>
    </row>
    <row r="397" spans="2:12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10">
        <f>tblSalaries[[#This Row],[clean Salary (in local currency)]]*VLOOKUP(tblSalaries[[#This Row],[Currency]],tblXrate[],2,FALSE)</f>
        <v>47000</v>
      </c>
      <c r="H397" t="s">
        <v>486</v>
      </c>
      <c r="I397" s="8" t="s">
        <v>52</v>
      </c>
      <c r="J397" t="s">
        <v>15</v>
      </c>
      <c r="L397" s="10" t="s">
        <v>9</v>
      </c>
    </row>
    <row r="398" spans="2:12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10">
        <f>tblSalaries[[#This Row],[clean Salary (in local currency)]]*VLOOKUP(tblSalaries[[#This Row],[Currency]],tblXrate[],2,FALSE)</f>
        <v>40000</v>
      </c>
      <c r="H398" t="s">
        <v>487</v>
      </c>
      <c r="I398" s="8" t="s">
        <v>52</v>
      </c>
      <c r="J398" t="s">
        <v>15</v>
      </c>
      <c r="L398" s="10" t="s">
        <v>18</v>
      </c>
    </row>
    <row r="399" spans="2:12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10">
        <f>tblSalaries[[#This Row],[clean Salary (in local currency)]]*VLOOKUP(tblSalaries[[#This Row],[Currency]],tblXrate[],2,FALSE)</f>
        <v>30000</v>
      </c>
      <c r="H399" t="s">
        <v>452</v>
      </c>
      <c r="I399" s="8" t="s">
        <v>4001</v>
      </c>
      <c r="J399" t="s">
        <v>8</v>
      </c>
      <c r="L399" s="10" t="s">
        <v>18</v>
      </c>
    </row>
    <row r="400" spans="2:12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10">
        <f>tblSalaries[[#This Row],[clean Salary (in local currency)]]*VLOOKUP(tblSalaries[[#This Row],[Currency]],tblXrate[],2,FALSE)</f>
        <v>70802.029658183528</v>
      </c>
      <c r="H400" t="s">
        <v>488</v>
      </c>
      <c r="I400" s="8" t="s">
        <v>488</v>
      </c>
      <c r="J400" t="s">
        <v>88</v>
      </c>
      <c r="L400" s="10" t="s">
        <v>9</v>
      </c>
    </row>
    <row r="401" spans="2:12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10">
        <f>tblSalaries[[#This Row],[clean Salary (in local currency)]]*VLOOKUP(tblSalaries[[#This Row],[Currency]],tblXrate[],2,FALSE)</f>
        <v>34000</v>
      </c>
      <c r="H401" t="s">
        <v>489</v>
      </c>
      <c r="I401" s="8" t="s">
        <v>20</v>
      </c>
      <c r="J401" t="s">
        <v>15</v>
      </c>
      <c r="L401" s="10" t="s">
        <v>9</v>
      </c>
    </row>
    <row r="402" spans="2:12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10">
        <f>tblSalaries[[#This Row],[clean Salary (in local currency)]]*VLOOKUP(tblSalaries[[#This Row],[Currency]],tblXrate[],2,FALSE)</f>
        <v>52000</v>
      </c>
      <c r="H402" t="s">
        <v>153</v>
      </c>
      <c r="I402" s="8" t="s">
        <v>20</v>
      </c>
      <c r="J402" t="s">
        <v>15</v>
      </c>
      <c r="L402" s="10" t="s">
        <v>9</v>
      </c>
    </row>
    <row r="403" spans="2:12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10">
        <f>tblSalaries[[#This Row],[clean Salary (in local currency)]]*VLOOKUP(tblSalaries[[#This Row],[Currency]],tblXrate[],2,FALSE)</f>
        <v>5342.3750062327708</v>
      </c>
      <c r="H403" t="s">
        <v>490</v>
      </c>
      <c r="I403" s="8" t="s">
        <v>279</v>
      </c>
      <c r="J403" t="s">
        <v>8</v>
      </c>
      <c r="L403" s="10" t="s">
        <v>25</v>
      </c>
    </row>
    <row r="404" spans="2:12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10">
        <f>tblSalaries[[#This Row],[clean Salary (in local currency)]]*VLOOKUP(tblSalaries[[#This Row],[Currency]],tblXrate[],2,FALSE)</f>
        <v>7123.1666749770275</v>
      </c>
      <c r="H404" t="s">
        <v>20</v>
      </c>
      <c r="I404" s="8" t="s">
        <v>20</v>
      </c>
      <c r="J404" t="s">
        <v>8</v>
      </c>
      <c r="L404" s="10" t="s">
        <v>9</v>
      </c>
    </row>
    <row r="405" spans="2:12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10">
        <f>tblSalaries[[#This Row],[clean Salary (in local currency)]]*VLOOKUP(tblSalaries[[#This Row],[Currency]],tblXrate[],2,FALSE)</f>
        <v>63586</v>
      </c>
      <c r="H405" t="s">
        <v>491</v>
      </c>
      <c r="I405" s="8" t="s">
        <v>52</v>
      </c>
      <c r="J405" t="s">
        <v>492</v>
      </c>
      <c r="L405" s="10" t="s">
        <v>18</v>
      </c>
    </row>
    <row r="406" spans="2:12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10">
        <f>tblSalaries[[#This Row],[clean Salary (in local currency)]]*VLOOKUP(tblSalaries[[#This Row],[Currency]],tblXrate[],2,FALSE)</f>
        <v>55166.239522354947</v>
      </c>
      <c r="H406" t="s">
        <v>493</v>
      </c>
      <c r="I406" s="8" t="s">
        <v>310</v>
      </c>
      <c r="J406" t="s">
        <v>71</v>
      </c>
      <c r="L406" s="10" t="s">
        <v>9</v>
      </c>
    </row>
    <row r="407" spans="2:12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10">
        <f>tblSalaries[[#This Row],[clean Salary (in local currency)]]*VLOOKUP(tblSalaries[[#This Row],[Currency]],tblXrate[],2,FALSE)</f>
        <v>60000</v>
      </c>
      <c r="H407" t="s">
        <v>494</v>
      </c>
      <c r="I407" s="8" t="s">
        <v>20</v>
      </c>
      <c r="J407" t="s">
        <v>15</v>
      </c>
      <c r="L407" s="10" t="s">
        <v>9</v>
      </c>
    </row>
    <row r="408" spans="2:12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10">
        <f>tblSalaries[[#This Row],[clean Salary (in local currency)]]*VLOOKUP(tblSalaries[[#This Row],[Currency]],tblXrate[],2,FALSE)</f>
        <v>19200</v>
      </c>
      <c r="H408" t="s">
        <v>495</v>
      </c>
      <c r="I408" s="8" t="s">
        <v>52</v>
      </c>
      <c r="J408" t="s">
        <v>73</v>
      </c>
      <c r="L408" s="10" t="s">
        <v>13</v>
      </c>
    </row>
    <row r="409" spans="2:12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10">
        <f>tblSalaries[[#This Row],[clean Salary (in local currency)]]*VLOOKUP(tblSalaries[[#This Row],[Currency]],tblXrate[],2,FALSE)</f>
        <v>28109.627547434993</v>
      </c>
      <c r="H409" t="s">
        <v>498</v>
      </c>
      <c r="I409" s="8" t="s">
        <v>20</v>
      </c>
      <c r="J409" t="s">
        <v>499</v>
      </c>
      <c r="L409" s="10" t="s">
        <v>13</v>
      </c>
    </row>
    <row r="410" spans="2:12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10">
        <f>tblSalaries[[#This Row],[clean Salary (in local currency)]]*VLOOKUP(tblSalaries[[#This Row],[Currency]],tblXrate[],2,FALSE)</f>
        <v>56000</v>
      </c>
      <c r="H410" t="s">
        <v>500</v>
      </c>
      <c r="I410" s="8" t="s">
        <v>20</v>
      </c>
      <c r="J410" t="s">
        <v>15</v>
      </c>
      <c r="L410" s="10" t="s">
        <v>9</v>
      </c>
    </row>
    <row r="411" spans="2:12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10">
        <f>tblSalaries[[#This Row],[clean Salary (in local currency)]]*VLOOKUP(tblSalaries[[#This Row],[Currency]],tblXrate[],2,FALSE)</f>
        <v>52000</v>
      </c>
      <c r="H411" t="s">
        <v>501</v>
      </c>
      <c r="I411" s="8" t="s">
        <v>310</v>
      </c>
      <c r="J411" t="s">
        <v>15</v>
      </c>
      <c r="L411" s="10" t="s">
        <v>9</v>
      </c>
    </row>
    <row r="412" spans="2:12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10">
        <f>tblSalaries[[#This Row],[clean Salary (in local currency)]]*VLOOKUP(tblSalaries[[#This Row],[Currency]],tblXrate[],2,FALSE)</f>
        <v>51613</v>
      </c>
      <c r="H412" t="s">
        <v>502</v>
      </c>
      <c r="I412" s="8" t="s">
        <v>20</v>
      </c>
      <c r="J412" t="s">
        <v>15</v>
      </c>
      <c r="L412" s="10" t="s">
        <v>13</v>
      </c>
    </row>
    <row r="413" spans="2:12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10">
        <f>tblSalaries[[#This Row],[clean Salary (in local currency)]]*VLOOKUP(tblSalaries[[#This Row],[Currency]],tblXrate[],2,FALSE)</f>
        <v>35000</v>
      </c>
      <c r="H413" t="s">
        <v>503</v>
      </c>
      <c r="I413" s="8" t="s">
        <v>20</v>
      </c>
      <c r="J413" t="s">
        <v>65</v>
      </c>
      <c r="L413" s="10" t="s">
        <v>9</v>
      </c>
    </row>
    <row r="414" spans="2:12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10">
        <f>tblSalaries[[#This Row],[clean Salary (in local currency)]]*VLOOKUP(tblSalaries[[#This Row],[Currency]],tblXrate[],2,FALSE)</f>
        <v>56000</v>
      </c>
      <c r="H414" t="s">
        <v>504</v>
      </c>
      <c r="I414" s="8" t="s">
        <v>52</v>
      </c>
      <c r="J414" t="s">
        <v>15</v>
      </c>
      <c r="L414" s="10" t="s">
        <v>13</v>
      </c>
    </row>
    <row r="415" spans="2:12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10">
        <f>tblSalaries[[#This Row],[clean Salary (in local currency)]]*VLOOKUP(tblSalaries[[#This Row],[Currency]],tblXrate[],2,FALSE)</f>
        <v>115000</v>
      </c>
      <c r="H415" t="s">
        <v>356</v>
      </c>
      <c r="I415" s="8" t="s">
        <v>356</v>
      </c>
      <c r="J415" t="s">
        <v>15</v>
      </c>
      <c r="L415" s="10" t="s">
        <v>18</v>
      </c>
    </row>
    <row r="416" spans="2:12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10">
        <f>tblSalaries[[#This Row],[clean Salary (in local currency)]]*VLOOKUP(tblSalaries[[#This Row],[Currency]],tblXrate[],2,FALSE)</f>
        <v>104027.76595644075</v>
      </c>
      <c r="H416" t="s">
        <v>507</v>
      </c>
      <c r="I416" s="8" t="s">
        <v>52</v>
      </c>
      <c r="J416" t="s">
        <v>71</v>
      </c>
      <c r="L416" s="10" t="s">
        <v>25</v>
      </c>
    </row>
    <row r="417" spans="2:12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10">
        <f>tblSalaries[[#This Row],[clean Salary (in local currency)]]*VLOOKUP(tblSalaries[[#This Row],[Currency]],tblXrate[],2,FALSE)</f>
        <v>3561.5833374885137</v>
      </c>
      <c r="H417" t="s">
        <v>356</v>
      </c>
      <c r="I417" s="8" t="s">
        <v>356</v>
      </c>
      <c r="J417" t="s">
        <v>8</v>
      </c>
      <c r="L417" s="10" t="s">
        <v>25</v>
      </c>
    </row>
    <row r="418" spans="2:12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10">
        <f>tblSalaries[[#This Row],[clean Salary (in local currency)]]*VLOOKUP(tblSalaries[[#This Row],[Currency]],tblXrate[],2,FALSE)</f>
        <v>72000</v>
      </c>
      <c r="H418" t="s">
        <v>509</v>
      </c>
      <c r="I418" s="8" t="s">
        <v>4001</v>
      </c>
      <c r="J418" t="s">
        <v>15</v>
      </c>
      <c r="L418" s="10" t="s">
        <v>9</v>
      </c>
    </row>
    <row r="419" spans="2:12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10">
        <f>tblSalaries[[#This Row],[clean Salary (in local currency)]]*VLOOKUP(tblSalaries[[#This Row],[Currency]],tblXrate[],2,FALSE)</f>
        <v>90000</v>
      </c>
      <c r="H419" t="s">
        <v>14</v>
      </c>
      <c r="I419" s="8" t="s">
        <v>20</v>
      </c>
      <c r="J419" t="s">
        <v>15</v>
      </c>
      <c r="L419" s="10" t="s">
        <v>13</v>
      </c>
    </row>
    <row r="420" spans="2:12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10">
        <f>tblSalaries[[#This Row],[clean Salary (in local currency)]]*VLOOKUP(tblSalaries[[#This Row],[Currency]],tblXrate[],2,FALSE)</f>
        <v>8500</v>
      </c>
      <c r="H420" t="s">
        <v>177</v>
      </c>
      <c r="I420" s="8" t="s">
        <v>310</v>
      </c>
      <c r="J420" t="s">
        <v>73</v>
      </c>
      <c r="L420" s="10" t="s">
        <v>18</v>
      </c>
    </row>
    <row r="421" spans="2:12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10">
        <f>tblSalaries[[#This Row],[clean Salary (in local currency)]]*VLOOKUP(tblSalaries[[#This Row],[Currency]],tblXrate[],2,FALSE)</f>
        <v>12000</v>
      </c>
      <c r="H421" t="s">
        <v>511</v>
      </c>
      <c r="I421" s="8" t="s">
        <v>20</v>
      </c>
      <c r="J421" t="s">
        <v>512</v>
      </c>
      <c r="L421" s="10" t="s">
        <v>18</v>
      </c>
    </row>
    <row r="422" spans="2:12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10">
        <f>tblSalaries[[#This Row],[clean Salary (in local currency)]]*VLOOKUP(tblSalaries[[#This Row],[Currency]],tblXrate[],2,FALSE)</f>
        <v>250000</v>
      </c>
      <c r="H422" t="s">
        <v>83</v>
      </c>
      <c r="I422" s="8" t="s">
        <v>356</v>
      </c>
      <c r="J422" t="s">
        <v>15</v>
      </c>
      <c r="L422" s="10" t="s">
        <v>13</v>
      </c>
    </row>
    <row r="423" spans="2:12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10">
        <f>tblSalaries[[#This Row],[clean Salary (in local currency)]]*VLOOKUP(tblSalaries[[#This Row],[Currency]],tblXrate[],2,FALSE)</f>
        <v>89944.280280605832</v>
      </c>
      <c r="H423" t="s">
        <v>514</v>
      </c>
      <c r="I423" s="8" t="s">
        <v>20</v>
      </c>
      <c r="J423" t="s">
        <v>515</v>
      </c>
      <c r="L423" s="10" t="s">
        <v>13</v>
      </c>
    </row>
    <row r="424" spans="2:12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10">
        <f>tblSalaries[[#This Row],[clean Salary (in local currency)]]*VLOOKUP(tblSalaries[[#This Row],[Currency]],tblXrate[],2,FALSE)</f>
        <v>4273.9000049862161</v>
      </c>
      <c r="H424" t="s">
        <v>517</v>
      </c>
      <c r="I424" s="8" t="s">
        <v>52</v>
      </c>
      <c r="J424" t="s">
        <v>8</v>
      </c>
      <c r="L424" s="10" t="s">
        <v>13</v>
      </c>
    </row>
    <row r="425" spans="2:12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10">
        <f>tblSalaries[[#This Row],[clean Salary (in local currency)]]*VLOOKUP(tblSalaries[[#This Row],[Currency]],tblXrate[],2,FALSE)</f>
        <v>30000</v>
      </c>
      <c r="H425" t="s">
        <v>519</v>
      </c>
      <c r="I425" s="8" t="s">
        <v>52</v>
      </c>
      <c r="J425" t="s">
        <v>15</v>
      </c>
      <c r="L425" s="10" t="s">
        <v>18</v>
      </c>
    </row>
    <row r="426" spans="2:12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10">
        <f>tblSalaries[[#This Row],[clean Salary (in local currency)]]*VLOOKUP(tblSalaries[[#This Row],[Currency]],tblXrate[],2,FALSE)</f>
        <v>30000</v>
      </c>
      <c r="H426" t="s">
        <v>521</v>
      </c>
      <c r="I426" s="8" t="s">
        <v>3999</v>
      </c>
      <c r="J426" t="s">
        <v>73</v>
      </c>
      <c r="L426" s="10" t="s">
        <v>25</v>
      </c>
    </row>
    <row r="427" spans="2:12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10">
        <f>tblSalaries[[#This Row],[clean Salary (in local currency)]]*VLOOKUP(tblSalaries[[#This Row],[Currency]],tblXrate[],2,FALSE)</f>
        <v>24000</v>
      </c>
      <c r="H427" t="s">
        <v>522</v>
      </c>
      <c r="I427" s="8" t="s">
        <v>279</v>
      </c>
      <c r="J427" t="s">
        <v>15</v>
      </c>
      <c r="L427" s="10" t="s">
        <v>25</v>
      </c>
    </row>
    <row r="428" spans="2:12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10">
        <f>tblSalaries[[#This Row],[clean Salary (in local currency)]]*VLOOKUP(tblSalaries[[#This Row],[Currency]],tblXrate[],2,FALSE)</f>
        <v>60000</v>
      </c>
      <c r="H428" t="s">
        <v>523</v>
      </c>
      <c r="I428" s="8" t="s">
        <v>52</v>
      </c>
      <c r="J428" t="s">
        <v>15</v>
      </c>
      <c r="L428" s="10" t="s">
        <v>9</v>
      </c>
    </row>
    <row r="429" spans="2:12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10">
        <f>tblSalaries[[#This Row],[clean Salary (in local currency)]]*VLOOKUP(tblSalaries[[#This Row],[Currency]],tblXrate[],2,FALSE)</f>
        <v>76600</v>
      </c>
      <c r="H429" t="s">
        <v>20</v>
      </c>
      <c r="I429" s="8" t="s">
        <v>20</v>
      </c>
      <c r="J429" t="s">
        <v>15</v>
      </c>
      <c r="L429" s="10" t="s">
        <v>18</v>
      </c>
    </row>
    <row r="430" spans="2:12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10">
        <f>tblSalaries[[#This Row],[clean Salary (in local currency)]]*VLOOKUP(tblSalaries[[#This Row],[Currency]],tblXrate[],2,FALSE)</f>
        <v>102451.58768437347</v>
      </c>
      <c r="H430" t="s">
        <v>181</v>
      </c>
      <c r="I430" s="8" t="s">
        <v>488</v>
      </c>
      <c r="J430" t="s">
        <v>71</v>
      </c>
      <c r="L430" s="10" t="s">
        <v>18</v>
      </c>
    </row>
    <row r="431" spans="2:12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10">
        <f>tblSalaries[[#This Row],[clean Salary (in local currency)]]*VLOOKUP(tblSalaries[[#This Row],[Currency]],tblXrate[],2,FALSE)</f>
        <v>6629</v>
      </c>
      <c r="H431" t="s">
        <v>279</v>
      </c>
      <c r="I431" s="8" t="s">
        <v>279</v>
      </c>
      <c r="J431" t="s">
        <v>526</v>
      </c>
      <c r="L431" s="10" t="s">
        <v>13</v>
      </c>
    </row>
    <row r="432" spans="2:12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10">
        <f>tblSalaries[[#This Row],[clean Salary (in local currency)]]*VLOOKUP(tblSalaries[[#This Row],[Currency]],tblXrate[],2,FALSE)</f>
        <v>90000</v>
      </c>
      <c r="H432" t="s">
        <v>527</v>
      </c>
      <c r="I432" s="8" t="s">
        <v>20</v>
      </c>
      <c r="J432" t="s">
        <v>15</v>
      </c>
      <c r="L432" s="10" t="s">
        <v>25</v>
      </c>
    </row>
    <row r="433" spans="2:12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10">
        <f>tblSalaries[[#This Row],[clean Salary (in local currency)]]*VLOOKUP(tblSalaries[[#This Row],[Currency]],tblXrate[],2,FALSE)</f>
        <v>8500</v>
      </c>
      <c r="H433" t="s">
        <v>528</v>
      </c>
      <c r="I433" s="8" t="s">
        <v>20</v>
      </c>
      <c r="J433" t="s">
        <v>184</v>
      </c>
      <c r="L433" s="10" t="s">
        <v>25</v>
      </c>
    </row>
    <row r="434" spans="2:12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10">
        <f>tblSalaries[[#This Row],[clean Salary (in local currency)]]*VLOOKUP(tblSalaries[[#This Row],[Currency]],tblXrate[],2,FALSE)</f>
        <v>75000</v>
      </c>
      <c r="H434" t="s">
        <v>529</v>
      </c>
      <c r="I434" s="8" t="s">
        <v>20</v>
      </c>
      <c r="J434" t="s">
        <v>15</v>
      </c>
      <c r="L434" s="10" t="s">
        <v>9</v>
      </c>
    </row>
    <row r="435" spans="2:12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10">
        <f>tblSalaries[[#This Row],[clean Salary (in local currency)]]*VLOOKUP(tblSalaries[[#This Row],[Currency]],tblXrate[],2,FALSE)</f>
        <v>72000</v>
      </c>
      <c r="H435" t="s">
        <v>530</v>
      </c>
      <c r="I435" s="8" t="s">
        <v>20</v>
      </c>
      <c r="J435" t="s">
        <v>15</v>
      </c>
      <c r="L435" s="10" t="s">
        <v>18</v>
      </c>
    </row>
    <row r="436" spans="2:12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10">
        <f>tblSalaries[[#This Row],[clean Salary (in local currency)]]*VLOOKUP(tblSalaries[[#This Row],[Currency]],tblXrate[],2,FALSE)</f>
        <v>65000</v>
      </c>
      <c r="H436" t="s">
        <v>531</v>
      </c>
      <c r="I436" s="8" t="s">
        <v>20</v>
      </c>
      <c r="J436" t="s">
        <v>15</v>
      </c>
      <c r="L436" s="10" t="s">
        <v>9</v>
      </c>
    </row>
    <row r="437" spans="2:12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10">
        <f>tblSalaries[[#This Row],[clean Salary (in local currency)]]*VLOOKUP(tblSalaries[[#This Row],[Currency]],tblXrate[],2,FALSE)</f>
        <v>120000</v>
      </c>
      <c r="H437" t="s">
        <v>139</v>
      </c>
      <c r="I437" s="8" t="s">
        <v>4001</v>
      </c>
      <c r="J437" t="s">
        <v>15</v>
      </c>
      <c r="L437" s="10" t="s">
        <v>25</v>
      </c>
    </row>
    <row r="438" spans="2:12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10">
        <f>tblSalaries[[#This Row],[clean Salary (in local currency)]]*VLOOKUP(tblSalaries[[#This Row],[Currency]],tblXrate[],2,FALSE)</f>
        <v>71231.666749770273</v>
      </c>
      <c r="H438" t="s">
        <v>533</v>
      </c>
      <c r="I438" s="8" t="s">
        <v>310</v>
      </c>
      <c r="J438" t="s">
        <v>8</v>
      </c>
      <c r="L438" s="10" t="s">
        <v>13</v>
      </c>
    </row>
    <row r="439" spans="2:12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10">
        <f>tblSalaries[[#This Row],[clean Salary (in local currency)]]*VLOOKUP(tblSalaries[[#This Row],[Currency]],tblXrate[],2,FALSE)</f>
        <v>5342.3750062327708</v>
      </c>
      <c r="H439" t="s">
        <v>535</v>
      </c>
      <c r="I439" s="8" t="s">
        <v>52</v>
      </c>
      <c r="J439" t="s">
        <v>8</v>
      </c>
      <c r="L439" s="10" t="s">
        <v>9</v>
      </c>
    </row>
    <row r="440" spans="2:12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10">
        <f>tblSalaries[[#This Row],[clean Salary (in local currency)]]*VLOOKUP(tblSalaries[[#This Row],[Currency]],tblXrate[],2,FALSE)</f>
        <v>19588.708356186824</v>
      </c>
      <c r="H440" t="s">
        <v>536</v>
      </c>
      <c r="I440" s="8" t="s">
        <v>52</v>
      </c>
      <c r="J440" t="s">
        <v>8</v>
      </c>
      <c r="L440" s="10" t="s">
        <v>9</v>
      </c>
    </row>
    <row r="441" spans="2:12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10">
        <f>tblSalaries[[#This Row],[clean Salary (in local currency)]]*VLOOKUP(tblSalaries[[#This Row],[Currency]],tblXrate[],2,FALSE)</f>
        <v>80000</v>
      </c>
      <c r="H441" t="s">
        <v>537</v>
      </c>
      <c r="I441" s="8" t="s">
        <v>20</v>
      </c>
      <c r="J441" t="s">
        <v>15</v>
      </c>
      <c r="L441" s="10" t="s">
        <v>9</v>
      </c>
    </row>
    <row r="442" spans="2:12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10">
        <f>tblSalaries[[#This Row],[clean Salary (in local currency)]]*VLOOKUP(tblSalaries[[#This Row],[Currency]],tblXrate[],2,FALSE)</f>
        <v>53423.750062327701</v>
      </c>
      <c r="H442" t="s">
        <v>539</v>
      </c>
      <c r="I442" s="8" t="s">
        <v>52</v>
      </c>
      <c r="J442" t="s">
        <v>8</v>
      </c>
      <c r="L442" s="10" t="s">
        <v>9</v>
      </c>
    </row>
    <row r="443" spans="2:12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10">
        <f>tblSalaries[[#This Row],[clean Salary (in local currency)]]*VLOOKUP(tblSalaries[[#This Row],[Currency]],tblXrate[],2,FALSE)</f>
        <v>108169.76753333595</v>
      </c>
      <c r="H443" t="s">
        <v>540</v>
      </c>
      <c r="I443" s="8" t="s">
        <v>488</v>
      </c>
      <c r="J443" t="s">
        <v>541</v>
      </c>
      <c r="L443" s="10" t="s">
        <v>18</v>
      </c>
    </row>
    <row r="444" spans="2:12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10">
        <f>tblSalaries[[#This Row],[clean Salary (in local currency)]]*VLOOKUP(tblSalaries[[#This Row],[Currency]],tblXrate[],2,FALSE)</f>
        <v>51000</v>
      </c>
      <c r="H444" t="s">
        <v>542</v>
      </c>
      <c r="I444" s="8" t="s">
        <v>52</v>
      </c>
      <c r="J444" t="s">
        <v>15</v>
      </c>
      <c r="L444" s="10" t="s">
        <v>18</v>
      </c>
    </row>
    <row r="445" spans="2:12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10">
        <f>tblSalaries[[#This Row],[clean Salary (in local currency)]]*VLOOKUP(tblSalaries[[#This Row],[Currency]],tblXrate[],2,FALSE)</f>
        <v>5000</v>
      </c>
      <c r="H445" t="s">
        <v>544</v>
      </c>
      <c r="I445" s="8" t="s">
        <v>3999</v>
      </c>
      <c r="J445" t="s">
        <v>8</v>
      </c>
      <c r="L445" s="10" t="s">
        <v>9</v>
      </c>
    </row>
    <row r="446" spans="2:12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10">
        <f>tblSalaries[[#This Row],[clean Salary (in local currency)]]*VLOOKUP(tblSalaries[[#This Row],[Currency]],tblXrate[],2,FALSE)</f>
        <v>74000</v>
      </c>
      <c r="H446" t="s">
        <v>279</v>
      </c>
      <c r="I446" s="8" t="s">
        <v>279</v>
      </c>
      <c r="J446" t="s">
        <v>15</v>
      </c>
      <c r="L446" s="10" t="s">
        <v>9</v>
      </c>
    </row>
    <row r="447" spans="2:12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10">
        <f>tblSalaries[[#This Row],[clean Salary (in local currency)]]*VLOOKUP(tblSalaries[[#This Row],[Currency]],tblXrate[],2,FALSE)</f>
        <v>94570.696324037053</v>
      </c>
      <c r="H447" t="s">
        <v>325</v>
      </c>
      <c r="I447" s="8" t="s">
        <v>356</v>
      </c>
      <c r="J447" t="s">
        <v>71</v>
      </c>
      <c r="L447" s="10" t="s">
        <v>9</v>
      </c>
    </row>
    <row r="448" spans="2:12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10">
        <f>tblSalaries[[#This Row],[clean Salary (in local currency)]]*VLOOKUP(tblSalaries[[#This Row],[Currency]],tblXrate[],2,FALSE)</f>
        <v>50000</v>
      </c>
      <c r="H448" t="s">
        <v>545</v>
      </c>
      <c r="I448" s="8" t="s">
        <v>20</v>
      </c>
      <c r="J448" t="s">
        <v>15</v>
      </c>
      <c r="L448" s="10" t="s">
        <v>9</v>
      </c>
    </row>
    <row r="449" spans="2:12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10">
        <f>tblSalaries[[#This Row],[clean Salary (in local currency)]]*VLOOKUP(tblSalaries[[#This Row],[Currency]],tblXrate[],2,FALSE)</f>
        <v>8903.9583437212841</v>
      </c>
      <c r="H449" t="s">
        <v>207</v>
      </c>
      <c r="I449" s="8" t="s">
        <v>20</v>
      </c>
      <c r="J449" t="s">
        <v>8</v>
      </c>
      <c r="L449" s="10" t="s">
        <v>9</v>
      </c>
    </row>
    <row r="450" spans="2:12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10">
        <f>tblSalaries[[#This Row],[clean Salary (in local currency)]]*VLOOKUP(tblSalaries[[#This Row],[Currency]],tblXrate[],2,FALSE)</f>
        <v>78000</v>
      </c>
      <c r="H450" t="s">
        <v>547</v>
      </c>
      <c r="I450" s="8" t="s">
        <v>52</v>
      </c>
      <c r="J450" t="s">
        <v>548</v>
      </c>
      <c r="L450" s="10" t="s">
        <v>9</v>
      </c>
    </row>
    <row r="451" spans="2:12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10">
        <f>tblSalaries[[#This Row],[clean Salary (in local currency)]]*VLOOKUP(tblSalaries[[#This Row],[Currency]],tblXrate[],2,FALSE)</f>
        <v>16027.125018698311</v>
      </c>
      <c r="H451" t="s">
        <v>549</v>
      </c>
      <c r="I451" s="8" t="s">
        <v>52</v>
      </c>
      <c r="J451" t="s">
        <v>8</v>
      </c>
      <c r="L451" s="10" t="s">
        <v>25</v>
      </c>
    </row>
    <row r="452" spans="2:12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10">
        <f>tblSalaries[[#This Row],[clean Salary (in local currency)]]*VLOOKUP(tblSalaries[[#This Row],[Currency]],tblXrate[],2,FALSE)</f>
        <v>7500</v>
      </c>
      <c r="H452" t="s">
        <v>551</v>
      </c>
      <c r="I452" s="8" t="s">
        <v>20</v>
      </c>
      <c r="J452" t="s">
        <v>73</v>
      </c>
      <c r="L452" s="10" t="s">
        <v>13</v>
      </c>
    </row>
    <row r="453" spans="2:12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10">
        <f>tblSalaries[[#This Row],[clean Salary (in local currency)]]*VLOOKUP(tblSalaries[[#This Row],[Currency]],tblXrate[],2,FALSE)</f>
        <v>60000</v>
      </c>
      <c r="H453" t="s">
        <v>552</v>
      </c>
      <c r="I453" s="8" t="s">
        <v>20</v>
      </c>
      <c r="J453" t="s">
        <v>15</v>
      </c>
      <c r="L453" s="10" t="s">
        <v>13</v>
      </c>
    </row>
    <row r="454" spans="2:12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10">
        <f>tblSalaries[[#This Row],[clean Salary (in local currency)]]*VLOOKUP(tblSalaries[[#This Row],[Currency]],tblXrate[],2,FALSE)</f>
        <v>14246.333349954055</v>
      </c>
      <c r="H454" t="s">
        <v>554</v>
      </c>
      <c r="I454" s="8" t="s">
        <v>4001</v>
      </c>
      <c r="J454" t="s">
        <v>8</v>
      </c>
      <c r="L454" s="10" t="s">
        <v>13</v>
      </c>
    </row>
    <row r="455" spans="2:12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10">
        <f>tblSalaries[[#This Row],[clean Salary (in local currency)]]*VLOOKUP(tblSalaries[[#This Row],[Currency]],tblXrate[],2,FALSE)</f>
        <v>80000</v>
      </c>
      <c r="H455" t="s">
        <v>555</v>
      </c>
      <c r="I455" s="8" t="s">
        <v>52</v>
      </c>
      <c r="J455" t="s">
        <v>15</v>
      </c>
      <c r="L455" s="10" t="s">
        <v>25</v>
      </c>
    </row>
    <row r="456" spans="2:12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10">
        <f>tblSalaries[[#This Row],[clean Salary (in local currency)]]*VLOOKUP(tblSalaries[[#This Row],[Currency]],tblXrate[],2,FALSE)</f>
        <v>59894.774338556796</v>
      </c>
      <c r="H456" t="s">
        <v>557</v>
      </c>
      <c r="I456" s="8" t="s">
        <v>310</v>
      </c>
      <c r="J456" t="s">
        <v>71</v>
      </c>
      <c r="L456" s="10" t="s">
        <v>9</v>
      </c>
    </row>
    <row r="457" spans="2:12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10">
        <f>tblSalaries[[#This Row],[clean Salary (in local currency)]]*VLOOKUP(tblSalaries[[#This Row],[Currency]],tblXrate[],2,FALSE)</f>
        <v>51134.799197576998</v>
      </c>
      <c r="H457" t="s">
        <v>559</v>
      </c>
      <c r="I457" s="8" t="s">
        <v>52</v>
      </c>
      <c r="J457" t="s">
        <v>88</v>
      </c>
      <c r="L457" s="10" t="s">
        <v>9</v>
      </c>
    </row>
    <row r="458" spans="2:12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10">
        <f>tblSalaries[[#This Row],[clean Salary (in local currency)]]*VLOOKUP(tblSalaries[[#This Row],[Currency]],tblXrate[],2,FALSE)</f>
        <v>125000</v>
      </c>
      <c r="H458" t="s">
        <v>560</v>
      </c>
      <c r="I458" s="8" t="s">
        <v>52</v>
      </c>
      <c r="J458" t="s">
        <v>15</v>
      </c>
      <c r="L458" s="10" t="s">
        <v>18</v>
      </c>
    </row>
    <row r="459" spans="2:12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10">
        <f>tblSalaries[[#This Row],[clean Salary (in local currency)]]*VLOOKUP(tblSalaries[[#This Row],[Currency]],tblXrate[],2,FALSE)</f>
        <v>52000</v>
      </c>
      <c r="H459" t="s">
        <v>561</v>
      </c>
      <c r="I459" s="8" t="s">
        <v>20</v>
      </c>
      <c r="J459" t="s">
        <v>15</v>
      </c>
      <c r="L459" s="10" t="s">
        <v>18</v>
      </c>
    </row>
    <row r="460" spans="2:12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10">
        <f>tblSalaries[[#This Row],[clean Salary (in local currency)]]*VLOOKUP(tblSalaries[[#This Row],[Currency]],tblXrate[],2,FALSE)</f>
        <v>45000</v>
      </c>
      <c r="H460" t="s">
        <v>20</v>
      </c>
      <c r="I460" s="8" t="s">
        <v>20</v>
      </c>
      <c r="J460" t="s">
        <v>15</v>
      </c>
      <c r="L460" s="10" t="s">
        <v>9</v>
      </c>
    </row>
    <row r="461" spans="2:12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10">
        <f>tblSalaries[[#This Row],[clean Salary (in local currency)]]*VLOOKUP(tblSalaries[[#This Row],[Currency]],tblXrate[],2,FALSE)</f>
        <v>39404.456801682099</v>
      </c>
      <c r="H461" t="s">
        <v>20</v>
      </c>
      <c r="I461" s="8" t="s">
        <v>20</v>
      </c>
      <c r="J461" t="s">
        <v>71</v>
      </c>
      <c r="L461" s="10" t="s">
        <v>9</v>
      </c>
    </row>
    <row r="462" spans="2:12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10">
        <f>tblSalaries[[#This Row],[clean Salary (in local currency)]]*VLOOKUP(tblSalaries[[#This Row],[Currency]],tblXrate[],2,FALSE)</f>
        <v>60000</v>
      </c>
      <c r="H462" t="s">
        <v>562</v>
      </c>
      <c r="I462" s="8" t="s">
        <v>52</v>
      </c>
      <c r="J462" t="s">
        <v>15</v>
      </c>
      <c r="L462" s="10" t="s">
        <v>13</v>
      </c>
    </row>
    <row r="463" spans="2:12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10">
        <f>tblSalaries[[#This Row],[clean Salary (in local currency)]]*VLOOKUP(tblSalaries[[#This Row],[Currency]],tblXrate[],2,FALSE)</f>
        <v>68835.306612122877</v>
      </c>
      <c r="H463" t="s">
        <v>564</v>
      </c>
      <c r="I463" s="8" t="s">
        <v>52</v>
      </c>
      <c r="J463" t="s">
        <v>88</v>
      </c>
      <c r="L463" s="10" t="s">
        <v>25</v>
      </c>
    </row>
    <row r="464" spans="2:12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10">
        <f>tblSalaries[[#This Row],[clean Salary (in local currency)]]*VLOOKUP(tblSalaries[[#This Row],[Currency]],tblXrate[],2,FALSE)</f>
        <v>5250</v>
      </c>
      <c r="H464" t="s">
        <v>566</v>
      </c>
      <c r="I464" s="8" t="s">
        <v>67</v>
      </c>
      <c r="J464" t="s">
        <v>567</v>
      </c>
      <c r="L464" s="10" t="s">
        <v>9</v>
      </c>
    </row>
    <row r="465" spans="2:12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10">
        <f>tblSalaries[[#This Row],[clean Salary (in local currency)]]*VLOOKUP(tblSalaries[[#This Row],[Currency]],tblXrate[],2,FALSE)</f>
        <v>85552.452503638444</v>
      </c>
      <c r="H465" t="s">
        <v>568</v>
      </c>
      <c r="I465" s="8" t="s">
        <v>52</v>
      </c>
      <c r="J465" t="s">
        <v>88</v>
      </c>
      <c r="L465" s="10" t="s">
        <v>9</v>
      </c>
    </row>
    <row r="466" spans="2:12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10">
        <f>tblSalaries[[#This Row],[clean Salary (in local currency)]]*VLOOKUP(tblSalaries[[#This Row],[Currency]],tblXrate[],2,FALSE)</f>
        <v>2225.989585930321</v>
      </c>
      <c r="H466" t="s">
        <v>569</v>
      </c>
      <c r="I466" s="8" t="s">
        <v>20</v>
      </c>
      <c r="J466" t="s">
        <v>8</v>
      </c>
      <c r="L466" s="10" t="s">
        <v>9</v>
      </c>
    </row>
    <row r="467" spans="2:12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10">
        <f>tblSalaries[[#This Row],[clean Salary (in local currency)]]*VLOOKUP(tblSalaries[[#This Row],[Currency]],tblXrate[],2,FALSE)</f>
        <v>150000</v>
      </c>
      <c r="H467" t="s">
        <v>29</v>
      </c>
      <c r="I467" s="8" t="s">
        <v>4001</v>
      </c>
      <c r="J467" t="s">
        <v>15</v>
      </c>
      <c r="L467" s="10" t="s">
        <v>18</v>
      </c>
    </row>
    <row r="468" spans="2:12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10">
        <f>tblSalaries[[#This Row],[clean Salary (in local currency)]]*VLOOKUP(tblSalaries[[#This Row],[Currency]],tblXrate[],2,FALSE)</f>
        <v>50000</v>
      </c>
      <c r="H468" t="s">
        <v>570</v>
      </c>
      <c r="I468" s="8" t="s">
        <v>20</v>
      </c>
      <c r="J468" t="s">
        <v>15</v>
      </c>
      <c r="L468" s="10" t="s">
        <v>9</v>
      </c>
    </row>
    <row r="469" spans="2:12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10">
        <f>tblSalaries[[#This Row],[clean Salary (in local currency)]]*VLOOKUP(tblSalaries[[#This Row],[Currency]],tblXrate[],2,FALSE)</f>
        <v>70000</v>
      </c>
      <c r="H469" t="s">
        <v>20</v>
      </c>
      <c r="I469" s="8" t="s">
        <v>20</v>
      </c>
      <c r="J469" t="s">
        <v>15</v>
      </c>
      <c r="L469" s="10" t="s">
        <v>9</v>
      </c>
    </row>
    <row r="470" spans="2:12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10">
        <f>tblSalaries[[#This Row],[clean Salary (in local currency)]]*VLOOKUP(tblSalaries[[#This Row],[Currency]],tblXrate[],2,FALSE)</f>
        <v>44921.080753917595</v>
      </c>
      <c r="H470" t="s">
        <v>572</v>
      </c>
      <c r="I470" s="8" t="s">
        <v>52</v>
      </c>
      <c r="J470" t="s">
        <v>71</v>
      </c>
      <c r="L470" s="10" t="s">
        <v>18</v>
      </c>
    </row>
    <row r="471" spans="2:12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10">
        <f>tblSalaries[[#This Row],[clean Salary (in local currency)]]*VLOOKUP(tblSalaries[[#This Row],[Currency]],tblXrate[],2,FALSE)</f>
        <v>20000</v>
      </c>
      <c r="H471" t="s">
        <v>67</v>
      </c>
      <c r="I471" s="8" t="s">
        <v>67</v>
      </c>
      <c r="J471" t="s">
        <v>8</v>
      </c>
      <c r="L471" s="10" t="s">
        <v>9</v>
      </c>
    </row>
    <row r="472" spans="2:12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10">
        <f>tblSalaries[[#This Row],[clean Salary (in local currency)]]*VLOOKUP(tblSalaries[[#This Row],[Currency]],tblXrate[],2,FALSE)</f>
        <v>12000</v>
      </c>
      <c r="H472" t="s">
        <v>573</v>
      </c>
      <c r="I472" s="8" t="s">
        <v>20</v>
      </c>
      <c r="J472" t="s">
        <v>574</v>
      </c>
      <c r="L472" s="10" t="s">
        <v>13</v>
      </c>
    </row>
    <row r="473" spans="2:12" ht="15" customHeight="1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 s="10">
        <f>tblSalaries[[#This Row],[clean Salary (in local currency)]]*VLOOKUP(tblSalaries[[#This Row],[Currency]],tblXrate[],2,FALSE)</f>
        <v>1229201.9037879086</v>
      </c>
      <c r="H473" t="s">
        <v>575</v>
      </c>
      <c r="I473" s="8" t="s">
        <v>310</v>
      </c>
      <c r="J473" t="s">
        <v>88</v>
      </c>
      <c r="L473" s="10" t="s">
        <v>9</v>
      </c>
    </row>
    <row r="474" spans="2:12" ht="15" customHeight="1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 s="10">
        <f>tblSalaries[[#This Row],[clean Salary (in local currency)]]*VLOOKUP(tblSalaries[[#This Row],[Currency]],tblXrate[],2,FALSE)</f>
        <v>30000</v>
      </c>
      <c r="H474" t="s">
        <v>576</v>
      </c>
      <c r="I474" s="8" t="s">
        <v>20</v>
      </c>
      <c r="J474" t="s">
        <v>15</v>
      </c>
      <c r="L474" s="10" t="s">
        <v>186</v>
      </c>
    </row>
    <row r="475" spans="2:12" ht="15" customHeight="1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 s="10">
        <f>tblSalaries[[#This Row],[clean Salary (in local currency)]]*VLOOKUP(tblSalaries[[#This Row],[Currency]],tblXrate[],2,FALSE)</f>
        <v>24000</v>
      </c>
      <c r="H475" t="s">
        <v>522</v>
      </c>
      <c r="I475" s="8" t="s">
        <v>279</v>
      </c>
      <c r="J475" t="s">
        <v>577</v>
      </c>
      <c r="L475" s="10" t="s">
        <v>18</v>
      </c>
    </row>
    <row r="476" spans="2:12" ht="15" customHeight="1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 s="10">
        <f>tblSalaries[[#This Row],[clean Salary (in local currency)]]*VLOOKUP(tblSalaries[[#This Row],[Currency]],tblXrate[],2,FALSE)</f>
        <v>92000</v>
      </c>
      <c r="H476" t="s">
        <v>578</v>
      </c>
      <c r="I476" s="8" t="s">
        <v>279</v>
      </c>
      <c r="J476" t="s">
        <v>15</v>
      </c>
      <c r="L476" s="10" t="s">
        <v>25</v>
      </c>
    </row>
    <row r="477" spans="2:12" ht="15" customHeight="1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 s="10">
        <f>tblSalaries[[#This Row],[clean Salary (in local currency)]]*VLOOKUP(tblSalaries[[#This Row],[Currency]],tblXrate[],2,FALSE)</f>
        <v>52000</v>
      </c>
      <c r="H477" t="s">
        <v>579</v>
      </c>
      <c r="I477" s="8" t="s">
        <v>20</v>
      </c>
      <c r="J477" t="s">
        <v>15</v>
      </c>
      <c r="L477" s="10" t="s">
        <v>9</v>
      </c>
    </row>
    <row r="478" spans="2:12" ht="15" customHeight="1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 s="10">
        <f>tblSalaries[[#This Row],[clean Salary (in local currency)]]*VLOOKUP(tblSalaries[[#This Row],[Currency]],tblXrate[],2,FALSE)</f>
        <v>169000</v>
      </c>
      <c r="H478" t="s">
        <v>581</v>
      </c>
      <c r="I478" s="8" t="s">
        <v>4001</v>
      </c>
      <c r="J478" t="s">
        <v>15</v>
      </c>
      <c r="L478" s="10" t="s">
        <v>18</v>
      </c>
    </row>
    <row r="479" spans="2:12" ht="15" customHeight="1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 s="10">
        <f>tblSalaries[[#This Row],[clean Salary (in local currency)]]*VLOOKUP(tblSalaries[[#This Row],[Currency]],tblXrate[],2,FALSE)</f>
        <v>110000</v>
      </c>
      <c r="H479" t="s">
        <v>582</v>
      </c>
      <c r="I479" s="8" t="s">
        <v>310</v>
      </c>
      <c r="J479" t="s">
        <v>583</v>
      </c>
      <c r="L479" s="10" t="s">
        <v>18</v>
      </c>
    </row>
    <row r="480" spans="2:12" ht="15" customHeight="1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 s="10">
        <f>tblSalaries[[#This Row],[clean Salary (in local currency)]]*VLOOKUP(tblSalaries[[#This Row],[Currency]],tblXrate[],2,FALSE)</f>
        <v>131675.52225194403</v>
      </c>
      <c r="H480" t="s">
        <v>586</v>
      </c>
      <c r="I480" s="8" t="s">
        <v>52</v>
      </c>
      <c r="J480" t="s">
        <v>587</v>
      </c>
      <c r="L480" s="10" t="s">
        <v>18</v>
      </c>
    </row>
    <row r="481" spans="2:12" ht="15" customHeight="1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 s="10">
        <f>tblSalaries[[#This Row],[clean Salary (in local currency)]]*VLOOKUP(tblSalaries[[#This Row],[Currency]],tblXrate[],2,FALSE)</f>
        <v>92994.518051969761</v>
      </c>
      <c r="H481" t="s">
        <v>589</v>
      </c>
      <c r="I481" s="8" t="s">
        <v>356</v>
      </c>
      <c r="J481" t="s">
        <v>71</v>
      </c>
      <c r="L481" s="10" t="s">
        <v>18</v>
      </c>
    </row>
    <row r="482" spans="2:12" ht="15" customHeight="1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 s="10">
        <f>tblSalaries[[#This Row],[clean Salary (in local currency)]]*VLOOKUP(tblSalaries[[#This Row],[Currency]],tblXrate[],2,FALSE)</f>
        <v>50000</v>
      </c>
      <c r="H482" t="s">
        <v>590</v>
      </c>
      <c r="I482" s="8" t="s">
        <v>20</v>
      </c>
      <c r="J482" t="s">
        <v>15</v>
      </c>
      <c r="L482" s="10" t="s">
        <v>9</v>
      </c>
    </row>
    <row r="483" spans="2:12" ht="15" customHeight="1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 s="10">
        <f>tblSalaries[[#This Row],[clean Salary (in local currency)]]*VLOOKUP(tblSalaries[[#This Row],[Currency]],tblXrate[],2,FALSE)</f>
        <v>65000</v>
      </c>
      <c r="H483" t="s">
        <v>117</v>
      </c>
      <c r="I483" s="8" t="s">
        <v>20</v>
      </c>
      <c r="J483" t="s">
        <v>15</v>
      </c>
      <c r="L483" s="10" t="s">
        <v>18</v>
      </c>
    </row>
    <row r="484" spans="2:12" ht="15" customHeight="1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 s="10">
        <f>tblSalaries[[#This Row],[clean Salary (in local currency)]]*VLOOKUP(tblSalaries[[#This Row],[Currency]],tblXrate[],2,FALSE)</f>
        <v>45234.630059395036</v>
      </c>
      <c r="H484" t="s">
        <v>591</v>
      </c>
      <c r="I484" s="8" t="s">
        <v>20</v>
      </c>
      <c r="J484" t="s">
        <v>88</v>
      </c>
      <c r="L484" s="10" t="s">
        <v>13</v>
      </c>
    </row>
    <row r="485" spans="2:12" ht="15" customHeight="1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 s="10">
        <f>tblSalaries[[#This Row],[clean Salary (in local currency)]]*VLOOKUP(tblSalaries[[#This Row],[Currency]],tblXrate[],2,FALSE)</f>
        <v>55000</v>
      </c>
      <c r="H485" t="s">
        <v>20</v>
      </c>
      <c r="I485" s="8" t="s">
        <v>20</v>
      </c>
      <c r="J485" t="s">
        <v>15</v>
      </c>
      <c r="L485" s="10" t="s">
        <v>18</v>
      </c>
    </row>
    <row r="486" spans="2:12" ht="15" customHeight="1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 s="10">
        <f>tblSalaries[[#This Row],[clean Salary (in local currency)]]*VLOOKUP(tblSalaries[[#This Row],[Currency]],tblXrate[],2,FALSE)</f>
        <v>20000</v>
      </c>
      <c r="H486" t="s">
        <v>356</v>
      </c>
      <c r="I486" s="8" t="s">
        <v>356</v>
      </c>
      <c r="J486" t="s">
        <v>8</v>
      </c>
      <c r="L486" s="10" t="s">
        <v>18</v>
      </c>
    </row>
    <row r="487" spans="2:12" ht="15" customHeight="1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 s="10">
        <f>tblSalaries[[#This Row],[clean Salary (in local currency)]]*VLOOKUP(tblSalaries[[#This Row],[Currency]],tblXrate[],2,FALSE)</f>
        <v>6000</v>
      </c>
      <c r="H487" t="s">
        <v>360</v>
      </c>
      <c r="I487" s="8" t="s">
        <v>3999</v>
      </c>
      <c r="J487" t="s">
        <v>8</v>
      </c>
      <c r="L487" s="10" t="s">
        <v>13</v>
      </c>
    </row>
    <row r="488" spans="2:12" ht="15" customHeight="1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 s="10">
        <f>tblSalaries[[#This Row],[clean Salary (in local currency)]]*VLOOKUP(tblSalaries[[#This Row],[Currency]],tblXrate[],2,FALSE)</f>
        <v>299473.87169278396</v>
      </c>
      <c r="H488" t="s">
        <v>593</v>
      </c>
      <c r="I488" s="8" t="s">
        <v>4001</v>
      </c>
      <c r="J488" t="s">
        <v>71</v>
      </c>
      <c r="L488" s="10" t="s">
        <v>9</v>
      </c>
    </row>
    <row r="489" spans="2:12" ht="15" customHeight="1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 s="10">
        <f>tblSalaries[[#This Row],[clean Salary (in local currency)]]*VLOOKUP(tblSalaries[[#This Row],[Currency]],tblXrate[],2,FALSE)</f>
        <v>44391.484854502989</v>
      </c>
      <c r="H489" t="s">
        <v>594</v>
      </c>
      <c r="I489" s="8" t="s">
        <v>52</v>
      </c>
      <c r="J489" t="s">
        <v>71</v>
      </c>
      <c r="L489" s="10" t="s">
        <v>9</v>
      </c>
    </row>
    <row r="490" spans="2:12" ht="15" customHeight="1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 s="10">
        <f>tblSalaries[[#This Row],[clean Salary (in local currency)]]*VLOOKUP(tblSalaries[[#This Row],[Currency]],tblXrate[],2,FALSE)</f>
        <v>40000</v>
      </c>
      <c r="H490" t="s">
        <v>595</v>
      </c>
      <c r="I490" s="8" t="s">
        <v>20</v>
      </c>
      <c r="J490" t="s">
        <v>15</v>
      </c>
      <c r="L490" s="10" t="s">
        <v>18</v>
      </c>
    </row>
    <row r="491" spans="2:12" ht="15" customHeight="1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 s="10">
        <f>tblSalaries[[#This Row],[clean Salary (in local currency)]]*VLOOKUP(tblSalaries[[#This Row],[Currency]],tblXrate[],2,FALSE)</f>
        <v>108000</v>
      </c>
      <c r="H491" t="s">
        <v>52</v>
      </c>
      <c r="I491" s="8" t="s">
        <v>52</v>
      </c>
      <c r="J491" t="s">
        <v>583</v>
      </c>
      <c r="L491" s="10" t="s">
        <v>9</v>
      </c>
    </row>
    <row r="492" spans="2:12" ht="15" customHeight="1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 s="10">
        <f>tblSalaries[[#This Row],[clean Salary (in local currency)]]*VLOOKUP(tblSalaries[[#This Row],[Currency]],tblXrate[],2,FALSE)</f>
        <v>3561.5833374885137</v>
      </c>
      <c r="H492" t="s">
        <v>598</v>
      </c>
      <c r="I492" s="8" t="s">
        <v>20</v>
      </c>
      <c r="J492" t="s">
        <v>8</v>
      </c>
      <c r="L492" s="10" t="s">
        <v>18</v>
      </c>
    </row>
    <row r="493" spans="2:12" ht="15" customHeight="1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 s="10">
        <f>tblSalaries[[#This Row],[clean Salary (in local currency)]]*VLOOKUP(tblSalaries[[#This Row],[Currency]],tblXrate[],2,FALSE)</f>
        <v>84000</v>
      </c>
      <c r="H493" t="s">
        <v>72</v>
      </c>
      <c r="I493" s="8" t="s">
        <v>20</v>
      </c>
      <c r="J493" t="s">
        <v>15</v>
      </c>
      <c r="L493" s="10" t="s">
        <v>13</v>
      </c>
    </row>
    <row r="494" spans="2:12" ht="15" customHeight="1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 s="10">
        <f>tblSalaries[[#This Row],[clean Salary (in local currency)]]*VLOOKUP(tblSalaries[[#This Row],[Currency]],tblXrate[],2,FALSE)</f>
        <v>52013.882978220376</v>
      </c>
      <c r="H494" t="s">
        <v>599</v>
      </c>
      <c r="I494" s="8" t="s">
        <v>52</v>
      </c>
      <c r="J494" t="s">
        <v>71</v>
      </c>
      <c r="L494" s="10" t="s">
        <v>9</v>
      </c>
    </row>
    <row r="495" spans="2:12" ht="15" customHeight="1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 s="10">
        <f>tblSalaries[[#This Row],[clean Salary (in local currency)]]*VLOOKUP(tblSalaries[[#This Row],[Currency]],tblXrate[],2,FALSE)</f>
        <v>12821.700014958649</v>
      </c>
      <c r="H495" t="s">
        <v>601</v>
      </c>
      <c r="I495" s="8" t="s">
        <v>52</v>
      </c>
      <c r="J495" t="s">
        <v>8</v>
      </c>
      <c r="L495" s="10" t="s">
        <v>18</v>
      </c>
    </row>
    <row r="496" spans="2:12" ht="15" customHeight="1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 s="10">
        <f>tblSalaries[[#This Row],[clean Salary (in local currency)]]*VLOOKUP(tblSalaries[[#This Row],[Currency]],tblXrate[],2,FALSE)</f>
        <v>67360.264327577388</v>
      </c>
      <c r="H496" t="s">
        <v>14</v>
      </c>
      <c r="I496" s="8" t="s">
        <v>20</v>
      </c>
      <c r="J496" t="s">
        <v>88</v>
      </c>
      <c r="L496" s="10" t="s">
        <v>9</v>
      </c>
    </row>
    <row r="497" spans="2:12" ht="15" customHeight="1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 s="10">
        <f>tblSalaries[[#This Row],[clean Salary (in local currency)]]*VLOOKUP(tblSalaries[[#This Row],[Currency]],tblXrate[],2,FALSE)</f>
        <v>23000</v>
      </c>
      <c r="H497" t="s">
        <v>603</v>
      </c>
      <c r="I497" s="8" t="s">
        <v>52</v>
      </c>
      <c r="J497" t="s">
        <v>38</v>
      </c>
      <c r="L497" s="10" t="s">
        <v>9</v>
      </c>
    </row>
    <row r="498" spans="2:12" ht="15" customHeight="1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 s="10">
        <f>tblSalaries[[#This Row],[clean Salary (in local currency)]]*VLOOKUP(tblSalaries[[#This Row],[Currency]],tblXrate[],2,FALSE)</f>
        <v>91418.339779902482</v>
      </c>
      <c r="H498" t="s">
        <v>604</v>
      </c>
      <c r="I498" s="8" t="s">
        <v>52</v>
      </c>
      <c r="J498" t="s">
        <v>71</v>
      </c>
      <c r="L498" s="10" t="s">
        <v>13</v>
      </c>
    </row>
    <row r="499" spans="2:12" ht="15" customHeight="1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 s="10">
        <f>tblSalaries[[#This Row],[clean Salary (in local currency)]]*VLOOKUP(tblSalaries[[#This Row],[Currency]],tblXrate[],2,FALSE)</f>
        <v>77000</v>
      </c>
      <c r="H499" t="s">
        <v>424</v>
      </c>
      <c r="I499" s="8" t="s">
        <v>20</v>
      </c>
      <c r="J499" t="s">
        <v>15</v>
      </c>
      <c r="L499" s="10" t="s">
        <v>13</v>
      </c>
    </row>
    <row r="500" spans="2:12" ht="15" customHeight="1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 s="10">
        <f>tblSalaries[[#This Row],[clean Salary (in local currency)]]*VLOOKUP(tblSalaries[[#This Row],[Currency]],tblXrate[],2,FALSE)</f>
        <v>100000</v>
      </c>
      <c r="H500" t="s">
        <v>20</v>
      </c>
      <c r="I500" s="8" t="s">
        <v>20</v>
      </c>
      <c r="J500" t="s">
        <v>15</v>
      </c>
      <c r="L500" s="10" t="s">
        <v>9</v>
      </c>
    </row>
    <row r="501" spans="2:12" ht="15" customHeight="1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 s="10">
        <f>tblSalaries[[#This Row],[clean Salary (in local currency)]]*VLOOKUP(tblSalaries[[#This Row],[Currency]],tblXrate[],2,FALSE)</f>
        <v>55500</v>
      </c>
      <c r="H501" t="s">
        <v>605</v>
      </c>
      <c r="I501" s="8" t="s">
        <v>488</v>
      </c>
      <c r="J501" t="s">
        <v>179</v>
      </c>
      <c r="L501" s="10" t="s">
        <v>9</v>
      </c>
    </row>
    <row r="502" spans="2:12" ht="15" customHeight="1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 s="10">
        <f>tblSalaries[[#This Row],[clean Salary (in local currency)]]*VLOOKUP(tblSalaries[[#This Row],[Currency]],tblXrate[],2,FALSE)</f>
        <v>19055.991584874118</v>
      </c>
      <c r="H502" t="s">
        <v>607</v>
      </c>
      <c r="I502" s="8" t="s">
        <v>20</v>
      </c>
      <c r="J502" t="s">
        <v>608</v>
      </c>
      <c r="L502" s="10" t="s">
        <v>13</v>
      </c>
    </row>
    <row r="503" spans="2:12" ht="15" customHeight="1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 s="10">
        <f>tblSalaries[[#This Row],[clean Salary (in local currency)]]*VLOOKUP(tblSalaries[[#This Row],[Currency]],tblXrate[],2,FALSE)</f>
        <v>10684.750012465542</v>
      </c>
      <c r="H503" t="s">
        <v>610</v>
      </c>
      <c r="I503" s="8" t="s">
        <v>52</v>
      </c>
      <c r="J503" t="s">
        <v>8</v>
      </c>
      <c r="L503" s="10" t="s">
        <v>9</v>
      </c>
    </row>
    <row r="504" spans="2:12" ht="15" customHeight="1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 s="10">
        <f>tblSalaries[[#This Row],[clean Salary (in local currency)]]*VLOOKUP(tblSalaries[[#This Row],[Currency]],tblXrate[],2,FALSE)</f>
        <v>8400</v>
      </c>
      <c r="H504" t="s">
        <v>52</v>
      </c>
      <c r="I504" s="8" t="s">
        <v>52</v>
      </c>
      <c r="J504" t="s">
        <v>8</v>
      </c>
      <c r="L504" s="10" t="s">
        <v>9</v>
      </c>
    </row>
    <row r="505" spans="2:12" ht="15" customHeight="1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 s="10">
        <f>tblSalaries[[#This Row],[clean Salary (in local currency)]]*VLOOKUP(tblSalaries[[#This Row],[Currency]],tblXrate[],2,FALSE)</f>
        <v>8903.9583437212841</v>
      </c>
      <c r="H505" t="s">
        <v>612</v>
      </c>
      <c r="I505" s="8" t="s">
        <v>52</v>
      </c>
      <c r="J505" t="s">
        <v>8</v>
      </c>
      <c r="L505" s="10" t="s">
        <v>18</v>
      </c>
    </row>
    <row r="506" spans="2:12" ht="15" customHeight="1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 s="10">
        <f>tblSalaries[[#This Row],[clean Salary (in local currency)]]*VLOOKUP(tblSalaries[[#This Row],[Currency]],tblXrate[],2,FALSE)</f>
        <v>12000</v>
      </c>
      <c r="H506" t="s">
        <v>607</v>
      </c>
      <c r="I506" s="8" t="s">
        <v>20</v>
      </c>
      <c r="J506" t="s">
        <v>143</v>
      </c>
      <c r="L506" s="10" t="s">
        <v>13</v>
      </c>
    </row>
    <row r="507" spans="2:12" ht="15" customHeight="1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 s="10">
        <f>tblSalaries[[#This Row],[clean Salary (in local currency)]]*VLOOKUP(tblSalaries[[#This Row],[Currency]],tblXrate[],2,FALSE)</f>
        <v>65000</v>
      </c>
      <c r="H507" t="s">
        <v>613</v>
      </c>
      <c r="I507" s="8" t="s">
        <v>52</v>
      </c>
      <c r="J507" t="s">
        <v>15</v>
      </c>
      <c r="L507" s="10" t="s">
        <v>13</v>
      </c>
    </row>
    <row r="508" spans="2:12" ht="15" customHeight="1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 s="10">
        <f>tblSalaries[[#This Row],[clean Salary (in local currency)]]*VLOOKUP(tblSalaries[[#This Row],[Currency]],tblXrate[],2,FALSE)</f>
        <v>25849.323661903458</v>
      </c>
      <c r="H508" t="s">
        <v>615</v>
      </c>
      <c r="I508" s="8" t="s">
        <v>20</v>
      </c>
      <c r="J508" t="s">
        <v>71</v>
      </c>
      <c r="L508" s="10" t="s">
        <v>9</v>
      </c>
    </row>
    <row r="509" spans="2:12" ht="15" customHeight="1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 s="10">
        <f>tblSalaries[[#This Row],[clean Salary (in local currency)]]*VLOOKUP(tblSalaries[[#This Row],[Currency]],tblXrate[],2,FALSE)</f>
        <v>122941.90522124816</v>
      </c>
      <c r="H509" t="s">
        <v>616</v>
      </c>
      <c r="I509" s="8" t="s">
        <v>20</v>
      </c>
      <c r="J509" t="s">
        <v>71</v>
      </c>
      <c r="L509" s="10" t="s">
        <v>25</v>
      </c>
    </row>
    <row r="510" spans="2:12" ht="15" customHeight="1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 s="10">
        <f>tblSalaries[[#This Row],[clean Salary (in local currency)]]*VLOOKUP(tblSalaries[[#This Row],[Currency]],tblXrate[],2,FALSE)</f>
        <v>76000</v>
      </c>
      <c r="H510" t="s">
        <v>487</v>
      </c>
      <c r="I510" s="8" t="s">
        <v>52</v>
      </c>
      <c r="J510" t="s">
        <v>15</v>
      </c>
      <c r="L510" s="10" t="s">
        <v>18</v>
      </c>
    </row>
    <row r="511" spans="2:12" ht="15" customHeight="1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 s="10">
        <f>tblSalaries[[#This Row],[clean Salary (in local currency)]]*VLOOKUP(tblSalaries[[#This Row],[Currency]],tblXrate[],2,FALSE)</f>
        <v>150000</v>
      </c>
      <c r="H511" t="s">
        <v>356</v>
      </c>
      <c r="I511" s="8" t="s">
        <v>356</v>
      </c>
      <c r="J511" t="s">
        <v>15</v>
      </c>
      <c r="L511" s="10" t="s">
        <v>13</v>
      </c>
    </row>
    <row r="512" spans="2:12" ht="15" customHeight="1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 s="10">
        <f>tblSalaries[[#This Row],[clean Salary (in local currency)]]*VLOOKUP(tblSalaries[[#This Row],[Currency]],tblXrate[],2,FALSE)</f>
        <v>54000</v>
      </c>
      <c r="H512" t="s">
        <v>207</v>
      </c>
      <c r="I512" s="8" t="s">
        <v>20</v>
      </c>
      <c r="J512" t="s">
        <v>15</v>
      </c>
      <c r="L512" s="10" t="s">
        <v>9</v>
      </c>
    </row>
    <row r="513" spans="2:12" ht="15" customHeight="1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 s="10">
        <f>tblSalaries[[#This Row],[clean Salary (in local currency)]]*VLOOKUP(tblSalaries[[#This Row],[Currency]],tblXrate[],2,FALSE)</f>
        <v>57000</v>
      </c>
      <c r="H513" t="s">
        <v>619</v>
      </c>
      <c r="I513" s="8" t="s">
        <v>52</v>
      </c>
      <c r="J513" t="s">
        <v>620</v>
      </c>
      <c r="L513" s="10" t="s">
        <v>9</v>
      </c>
    </row>
    <row r="514" spans="2:12" ht="15" customHeight="1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 s="10">
        <f>tblSalaries[[#This Row],[clean Salary (in local currency)]]*VLOOKUP(tblSalaries[[#This Row],[Currency]],tblXrate[],2,FALSE)</f>
        <v>61000</v>
      </c>
      <c r="H514" t="s">
        <v>89</v>
      </c>
      <c r="I514" s="8" t="s">
        <v>310</v>
      </c>
      <c r="J514" t="s">
        <v>15</v>
      </c>
      <c r="L514" s="10" t="s">
        <v>9</v>
      </c>
    </row>
    <row r="515" spans="2:12" ht="15" customHeight="1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 s="10">
        <f>tblSalaries[[#This Row],[clean Salary (in local currency)]]*VLOOKUP(tblSalaries[[#This Row],[Currency]],tblXrate[],2,FALSE)</f>
        <v>70000</v>
      </c>
      <c r="H515" t="s">
        <v>621</v>
      </c>
      <c r="I515" s="8" t="s">
        <v>20</v>
      </c>
      <c r="J515" t="s">
        <v>15</v>
      </c>
      <c r="L515" s="10" t="s">
        <v>13</v>
      </c>
    </row>
    <row r="516" spans="2:12" ht="15" customHeight="1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 s="10">
        <f>tblSalaries[[#This Row],[clean Salary (in local currency)]]*VLOOKUP(tblSalaries[[#This Row],[Currency]],tblXrate[],2,FALSE)</f>
        <v>15000</v>
      </c>
      <c r="H516" t="s">
        <v>622</v>
      </c>
      <c r="I516" s="8" t="s">
        <v>52</v>
      </c>
      <c r="J516" t="s">
        <v>8</v>
      </c>
      <c r="L516" s="10" t="s">
        <v>9</v>
      </c>
    </row>
    <row r="517" spans="2:12" ht="15" customHeight="1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 s="10">
        <f>tblSalaries[[#This Row],[clean Salary (in local currency)]]*VLOOKUP(tblSalaries[[#This Row],[Currency]],tblXrate[],2,FALSE)</f>
        <v>86093.301341305123</v>
      </c>
      <c r="H517" t="s">
        <v>52</v>
      </c>
      <c r="I517" s="8" t="s">
        <v>52</v>
      </c>
      <c r="J517" t="s">
        <v>88</v>
      </c>
      <c r="L517" s="10" t="s">
        <v>9</v>
      </c>
    </row>
    <row r="518" spans="2:12" ht="15" customHeight="1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 s="10">
        <f>tblSalaries[[#This Row],[clean Salary (in local currency)]]*VLOOKUP(tblSalaries[[#This Row],[Currency]],tblXrate[],2,FALSE)</f>
        <v>72600</v>
      </c>
      <c r="H518" t="s">
        <v>623</v>
      </c>
      <c r="I518" s="8" t="s">
        <v>52</v>
      </c>
      <c r="J518" t="s">
        <v>15</v>
      </c>
      <c r="L518" s="10" t="s">
        <v>18</v>
      </c>
    </row>
    <row r="519" spans="2:12" ht="15" customHeight="1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 s="10">
        <f>tblSalaries[[#This Row],[clean Salary (in local currency)]]*VLOOKUP(tblSalaries[[#This Row],[Currency]],tblXrate[],2,FALSE)</f>
        <v>100000</v>
      </c>
      <c r="H519" t="s">
        <v>139</v>
      </c>
      <c r="I519" s="8" t="s">
        <v>4001</v>
      </c>
      <c r="J519" t="s">
        <v>15</v>
      </c>
      <c r="L519" s="10" t="s">
        <v>18</v>
      </c>
    </row>
    <row r="520" spans="2:12" ht="15" customHeight="1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 s="10">
        <f>tblSalaries[[#This Row],[clean Salary (in local currency)]]*VLOOKUP(tblSalaries[[#This Row],[Currency]],tblXrate[],2,FALSE)</f>
        <v>104000</v>
      </c>
      <c r="H520" t="s">
        <v>624</v>
      </c>
      <c r="I520" s="8" t="s">
        <v>20</v>
      </c>
      <c r="J520" t="s">
        <v>15</v>
      </c>
      <c r="L520" s="10" t="s">
        <v>9</v>
      </c>
    </row>
    <row r="521" spans="2:12" ht="15" customHeight="1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 s="10">
        <f>tblSalaries[[#This Row],[clean Salary (in local currency)]]*VLOOKUP(tblSalaries[[#This Row],[Currency]],tblXrate[],2,FALSE)</f>
        <v>10684.750012465542</v>
      </c>
      <c r="H521" t="s">
        <v>201</v>
      </c>
      <c r="I521" s="8" t="s">
        <v>52</v>
      </c>
      <c r="J521" t="s">
        <v>8</v>
      </c>
      <c r="L521" s="10" t="s">
        <v>9</v>
      </c>
    </row>
    <row r="522" spans="2:12" ht="15" customHeight="1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 s="10">
        <f>tblSalaries[[#This Row],[clean Salary (in local currency)]]*VLOOKUP(tblSalaries[[#This Row],[Currency]],tblXrate[],2,FALSE)</f>
        <v>200000</v>
      </c>
      <c r="H522" t="s">
        <v>625</v>
      </c>
      <c r="I522" s="8" t="s">
        <v>4001</v>
      </c>
      <c r="J522" t="s">
        <v>15</v>
      </c>
      <c r="L522" s="10" t="s">
        <v>18</v>
      </c>
    </row>
    <row r="523" spans="2:12" ht="15" customHeight="1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 s="10">
        <f>tblSalaries[[#This Row],[clean Salary (in local currency)]]*VLOOKUP(tblSalaries[[#This Row],[Currency]],tblXrate[],2,FALSE)</f>
        <v>62564.631571458704</v>
      </c>
      <c r="H523" t="s">
        <v>627</v>
      </c>
      <c r="I523" s="8" t="s">
        <v>310</v>
      </c>
      <c r="J523" t="s">
        <v>628</v>
      </c>
      <c r="L523" s="10" t="s">
        <v>13</v>
      </c>
    </row>
    <row r="524" spans="2:12" ht="15" customHeight="1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 s="10">
        <f>tblSalaries[[#This Row],[clean Salary (in local currency)]]*VLOOKUP(tblSalaries[[#This Row],[Currency]],tblXrate[],2,FALSE)</f>
        <v>57530.506930455871</v>
      </c>
      <c r="H524" t="s">
        <v>629</v>
      </c>
      <c r="I524" s="8" t="s">
        <v>52</v>
      </c>
      <c r="J524" t="s">
        <v>71</v>
      </c>
      <c r="L524" s="10" t="s">
        <v>18</v>
      </c>
    </row>
    <row r="525" spans="2:12" ht="15" customHeight="1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 s="10">
        <f>tblSalaries[[#This Row],[clean Salary (in local currency)]]*VLOOKUP(tblSalaries[[#This Row],[Currency]],tblXrate[],2,FALSE)</f>
        <v>82300</v>
      </c>
      <c r="H525" t="s">
        <v>630</v>
      </c>
      <c r="I525" s="8" t="s">
        <v>52</v>
      </c>
      <c r="J525" t="s">
        <v>15</v>
      </c>
      <c r="L525" s="10" t="s">
        <v>18</v>
      </c>
    </row>
    <row r="526" spans="2:12" ht="15" customHeight="1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 s="10">
        <f>tblSalaries[[#This Row],[clean Salary (in local currency)]]*VLOOKUP(tblSalaries[[#This Row],[Currency]],tblXrate[],2,FALSE)</f>
        <v>95000</v>
      </c>
      <c r="H526" t="s">
        <v>631</v>
      </c>
      <c r="I526" s="8" t="s">
        <v>356</v>
      </c>
      <c r="J526" t="s">
        <v>15</v>
      </c>
      <c r="L526" s="10" t="s">
        <v>9</v>
      </c>
    </row>
    <row r="527" spans="2:12" ht="15" customHeight="1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 s="10">
        <f>tblSalaries[[#This Row],[clean Salary (in local currency)]]*VLOOKUP(tblSalaries[[#This Row],[Currency]],tblXrate[],2,FALSE)</f>
        <v>220664.95808941979</v>
      </c>
      <c r="H527" t="s">
        <v>632</v>
      </c>
      <c r="I527" s="8" t="s">
        <v>67</v>
      </c>
      <c r="J527" t="s">
        <v>71</v>
      </c>
      <c r="L527" s="10" t="s">
        <v>13</v>
      </c>
    </row>
    <row r="528" spans="2:12" ht="15" customHeight="1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 s="10">
        <f>tblSalaries[[#This Row],[clean Salary (in local currency)]]*VLOOKUP(tblSalaries[[#This Row],[Currency]],tblXrate[],2,FALSE)</f>
        <v>72000</v>
      </c>
      <c r="H528" t="s">
        <v>633</v>
      </c>
      <c r="I528" s="8" t="s">
        <v>20</v>
      </c>
      <c r="J528" t="s">
        <v>65</v>
      </c>
      <c r="L528" s="10" t="s">
        <v>18</v>
      </c>
    </row>
    <row r="529" spans="2:12" ht="15" customHeight="1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 s="10">
        <f>tblSalaries[[#This Row],[clean Salary (in local currency)]]*VLOOKUP(tblSalaries[[#This Row],[Currency]],tblXrate[],2,FALSE)</f>
        <v>61194.579384158147</v>
      </c>
      <c r="H529" t="s">
        <v>20</v>
      </c>
      <c r="I529" s="8" t="s">
        <v>20</v>
      </c>
      <c r="J529" t="s">
        <v>84</v>
      </c>
      <c r="L529" s="10" t="s">
        <v>18</v>
      </c>
    </row>
    <row r="530" spans="2:12" ht="15" customHeight="1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 s="10">
        <f>tblSalaries[[#This Row],[clean Salary (in local currency)]]*VLOOKUP(tblSalaries[[#This Row],[Currency]],tblXrate[],2,FALSE)</f>
        <v>120000</v>
      </c>
      <c r="H530" t="s">
        <v>635</v>
      </c>
      <c r="I530" s="8" t="s">
        <v>52</v>
      </c>
      <c r="J530" t="s">
        <v>636</v>
      </c>
      <c r="L530" s="10" t="s">
        <v>18</v>
      </c>
    </row>
    <row r="531" spans="2:12" ht="15" customHeight="1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 s="10">
        <f>tblSalaries[[#This Row],[clean Salary (in local currency)]]*VLOOKUP(tblSalaries[[#This Row],[Currency]],tblXrate[],2,FALSE)</f>
        <v>95000</v>
      </c>
      <c r="H531" t="s">
        <v>638</v>
      </c>
      <c r="I531" s="8" t="s">
        <v>4001</v>
      </c>
      <c r="J531" t="s">
        <v>639</v>
      </c>
      <c r="L531" s="10" t="s">
        <v>18</v>
      </c>
    </row>
    <row r="532" spans="2:12" ht="15" customHeight="1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 s="10">
        <f>tblSalaries[[#This Row],[clean Salary (in local currency)]]*VLOOKUP(tblSalaries[[#This Row],[Currency]],tblXrate[],2,FALSE)</f>
        <v>50000</v>
      </c>
      <c r="H532" t="s">
        <v>640</v>
      </c>
      <c r="I532" s="8" t="s">
        <v>20</v>
      </c>
      <c r="J532" t="s">
        <v>15</v>
      </c>
      <c r="L532" s="10" t="s">
        <v>18</v>
      </c>
    </row>
    <row r="533" spans="2:12" ht="15" customHeight="1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 s="10">
        <f>tblSalaries[[#This Row],[clean Salary (in local currency)]]*VLOOKUP(tblSalaries[[#This Row],[Currency]],tblXrate[],2,FALSE)</f>
        <v>115061.01386091174</v>
      </c>
      <c r="H533" t="s">
        <v>642</v>
      </c>
      <c r="I533" s="8" t="s">
        <v>52</v>
      </c>
      <c r="J533" t="s">
        <v>71</v>
      </c>
      <c r="L533" s="10" t="s">
        <v>9</v>
      </c>
    </row>
    <row r="534" spans="2:12" ht="15" customHeight="1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 s="10">
        <f>tblSalaries[[#This Row],[clean Salary (in local currency)]]*VLOOKUP(tblSalaries[[#This Row],[Currency]],tblXrate[],2,FALSE)</f>
        <v>50000</v>
      </c>
      <c r="H534" t="s">
        <v>643</v>
      </c>
      <c r="I534" s="8" t="s">
        <v>20</v>
      </c>
      <c r="J534" t="s">
        <v>644</v>
      </c>
      <c r="L534" s="10" t="s">
        <v>9</v>
      </c>
    </row>
    <row r="535" spans="2:12" ht="15" customHeight="1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 s="10">
        <f>tblSalaries[[#This Row],[clean Salary (in local currency)]]*VLOOKUP(tblSalaries[[#This Row],[Currency]],tblXrate[],2,FALSE)</f>
        <v>46000</v>
      </c>
      <c r="H535" t="s">
        <v>200</v>
      </c>
      <c r="I535" s="8" t="s">
        <v>20</v>
      </c>
      <c r="J535" t="s">
        <v>15</v>
      </c>
      <c r="L535" s="10" t="s">
        <v>18</v>
      </c>
    </row>
    <row r="536" spans="2:12" ht="15" customHeight="1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 s="10">
        <f>tblSalaries[[#This Row],[clean Salary (in local currency)]]*VLOOKUP(tblSalaries[[#This Row],[Currency]],tblXrate[],2,FALSE)</f>
        <v>6368.453230079479</v>
      </c>
      <c r="H536" t="s">
        <v>646</v>
      </c>
      <c r="I536" s="8" t="s">
        <v>356</v>
      </c>
      <c r="J536" t="s">
        <v>17</v>
      </c>
      <c r="L536" s="10" t="s">
        <v>9</v>
      </c>
    </row>
    <row r="537" spans="2:12" ht="15" customHeight="1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 s="10">
        <f>tblSalaries[[#This Row],[clean Salary (in local currency)]]*VLOOKUP(tblSalaries[[#This Row],[Currency]],tblXrate[],2,FALSE)</f>
        <v>86692.320794224041</v>
      </c>
      <c r="H537" t="s">
        <v>647</v>
      </c>
      <c r="I537" s="8" t="s">
        <v>20</v>
      </c>
      <c r="J537" t="s">
        <v>84</v>
      </c>
      <c r="L537" s="10" t="s">
        <v>9</v>
      </c>
    </row>
    <row r="538" spans="2:12" ht="15" customHeight="1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 s="10">
        <f>tblSalaries[[#This Row],[clean Salary (in local currency)]]*VLOOKUP(tblSalaries[[#This Row],[Currency]],tblXrate[],2,FALSE)</f>
        <v>8013.5625093491553</v>
      </c>
      <c r="H538" t="s">
        <v>648</v>
      </c>
      <c r="I538" s="8" t="s">
        <v>52</v>
      </c>
      <c r="J538" t="s">
        <v>8</v>
      </c>
      <c r="L538" s="10" t="s">
        <v>13</v>
      </c>
    </row>
    <row r="539" spans="2:12" ht="15" customHeight="1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 s="10">
        <f>tblSalaries[[#This Row],[clean Salary (in local currency)]]*VLOOKUP(tblSalaries[[#This Row],[Currency]],tblXrate[],2,FALSE)</f>
        <v>43000</v>
      </c>
      <c r="H539" t="s">
        <v>310</v>
      </c>
      <c r="I539" s="8" t="s">
        <v>310</v>
      </c>
      <c r="J539" t="s">
        <v>15</v>
      </c>
      <c r="L539" s="10" t="s">
        <v>13</v>
      </c>
    </row>
    <row r="540" spans="2:12" ht="15" customHeight="1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 s="10">
        <f>tblSalaries[[#This Row],[clean Salary (in local currency)]]*VLOOKUP(tblSalaries[[#This Row],[Currency]],tblXrate[],2,FALSE)</f>
        <v>18000</v>
      </c>
      <c r="H540" t="s">
        <v>279</v>
      </c>
      <c r="I540" s="8" t="s">
        <v>279</v>
      </c>
      <c r="J540" t="s">
        <v>143</v>
      </c>
      <c r="L540" s="10" t="s">
        <v>9</v>
      </c>
    </row>
    <row r="541" spans="2:12" ht="15" customHeight="1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 s="10">
        <f>tblSalaries[[#This Row],[clean Salary (in local currency)]]*VLOOKUP(tblSalaries[[#This Row],[Currency]],tblXrate[],2,FALSE)</f>
        <v>55000</v>
      </c>
      <c r="H541" t="s">
        <v>387</v>
      </c>
      <c r="I541" s="8" t="s">
        <v>20</v>
      </c>
      <c r="J541" t="s">
        <v>15</v>
      </c>
      <c r="L541" s="10" t="s">
        <v>18</v>
      </c>
    </row>
    <row r="542" spans="2:12" ht="15" customHeight="1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 s="10">
        <f>tblSalaries[[#This Row],[clean Salary (in local currency)]]*VLOOKUP(tblSalaries[[#This Row],[Currency]],tblXrate[],2,FALSE)</f>
        <v>8903.9583437212841</v>
      </c>
      <c r="H542" t="s">
        <v>649</v>
      </c>
      <c r="I542" s="8" t="s">
        <v>20</v>
      </c>
      <c r="J542" t="s">
        <v>8</v>
      </c>
      <c r="L542" s="10" t="s">
        <v>13</v>
      </c>
    </row>
    <row r="543" spans="2:12" ht="15" customHeight="1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 s="10">
        <f>tblSalaries[[#This Row],[clean Salary (in local currency)]]*VLOOKUP(tblSalaries[[#This Row],[Currency]],tblXrate[],2,FALSE)</f>
        <v>45000</v>
      </c>
      <c r="H543" t="s">
        <v>650</v>
      </c>
      <c r="I543" s="8" t="s">
        <v>3999</v>
      </c>
      <c r="J543" t="s">
        <v>15</v>
      </c>
      <c r="L543" s="10" t="s">
        <v>13</v>
      </c>
    </row>
    <row r="544" spans="2:12" ht="15" customHeight="1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 s="10">
        <f>tblSalaries[[#This Row],[clean Salary (in local currency)]]*VLOOKUP(tblSalaries[[#This Row],[Currency]],tblXrate[],2,FALSE)</f>
        <v>50000</v>
      </c>
      <c r="H544" t="s">
        <v>651</v>
      </c>
      <c r="I544" s="8" t="s">
        <v>52</v>
      </c>
      <c r="J544" t="s">
        <v>15</v>
      </c>
      <c r="L544" s="10" t="s">
        <v>9</v>
      </c>
    </row>
    <row r="545" spans="2:13" ht="15" customHeight="1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 s="10">
        <f>tblSalaries[[#This Row],[clean Salary (in local currency)]]*VLOOKUP(tblSalaries[[#This Row],[Currency]],tblXrate[],2,FALSE)</f>
        <v>80000</v>
      </c>
      <c r="H545" t="s">
        <v>653</v>
      </c>
      <c r="I545" s="8" t="s">
        <v>20</v>
      </c>
      <c r="J545" t="s">
        <v>15</v>
      </c>
      <c r="L545" s="10" t="s">
        <v>13</v>
      </c>
    </row>
    <row r="546" spans="2:13" ht="15" customHeight="1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 s="10">
        <f>tblSalaries[[#This Row],[clean Salary (in local currency)]]*VLOOKUP(tblSalaries[[#This Row],[Currency]],tblXrate[],2,FALSE)</f>
        <v>67000</v>
      </c>
      <c r="H546" t="s">
        <v>394</v>
      </c>
      <c r="I546" s="8" t="s">
        <v>20</v>
      </c>
      <c r="J546" t="s">
        <v>15</v>
      </c>
      <c r="L546" s="10" t="s">
        <v>9</v>
      </c>
    </row>
    <row r="547" spans="2:13" ht="15" customHeight="1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 s="10">
        <f>tblSalaries[[#This Row],[clean Salary (in local currency)]]*VLOOKUP(tblSalaries[[#This Row],[Currency]],tblXrate[],2,FALSE)</f>
        <v>111000</v>
      </c>
      <c r="H547" t="s">
        <v>424</v>
      </c>
      <c r="I547" s="8" t="s">
        <v>20</v>
      </c>
      <c r="J547" t="s">
        <v>654</v>
      </c>
      <c r="L547" s="10" t="s">
        <v>13</v>
      </c>
    </row>
    <row r="548" spans="2:13" ht="15" customHeight="1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 s="10">
        <f>tblSalaries[[#This Row],[clean Salary (in local currency)]]*VLOOKUP(tblSalaries[[#This Row],[Currency]],tblXrate[],2,FALSE)</f>
        <v>120000</v>
      </c>
      <c r="H548" t="s">
        <v>139</v>
      </c>
      <c r="I548" s="8" t="s">
        <v>4001</v>
      </c>
      <c r="J548" t="s">
        <v>15</v>
      </c>
      <c r="L548" s="10" t="s">
        <v>9</v>
      </c>
    </row>
    <row r="549" spans="2:13" ht="15" customHeight="1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 s="10">
        <f>tblSalaries[[#This Row],[clean Salary (in local currency)]]*VLOOKUP(tblSalaries[[#This Row],[Currency]],tblXrate[],2,FALSE)</f>
        <v>31523.565441345683</v>
      </c>
      <c r="H549" t="s">
        <v>656</v>
      </c>
      <c r="I549" s="8" t="s">
        <v>356</v>
      </c>
      <c r="J549" t="s">
        <v>71</v>
      </c>
      <c r="L549" s="10" t="s">
        <v>9</v>
      </c>
    </row>
    <row r="550" spans="2:13" ht="15" customHeight="1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 s="10">
        <f>tblSalaries[[#This Row],[clean Salary (in local currency)]]*VLOOKUP(tblSalaries[[#This Row],[Currency]],tblXrate[],2,FALSE)</f>
        <v>78533.043543002947</v>
      </c>
      <c r="H550" t="s">
        <v>657</v>
      </c>
      <c r="I550" s="8" t="s">
        <v>20</v>
      </c>
      <c r="J550" t="s">
        <v>84</v>
      </c>
      <c r="L550" s="10" t="s">
        <v>18</v>
      </c>
    </row>
    <row r="551" spans="2:13" ht="15" customHeight="1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 s="10">
        <f>tblSalaries[[#This Row],[clean Salary (in local currency)]]*VLOOKUP(tblSalaries[[#This Row],[Currency]],tblXrate[],2,FALSE)</f>
        <v>60000</v>
      </c>
      <c r="H551" t="s">
        <v>658</v>
      </c>
      <c r="I551" s="8" t="s">
        <v>67</v>
      </c>
      <c r="J551" t="s">
        <v>15</v>
      </c>
      <c r="L551" s="10" t="s">
        <v>25</v>
      </c>
    </row>
    <row r="552" spans="2:13" ht="15" customHeight="1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 s="10">
        <f>tblSalaries[[#This Row],[clean Salary (in local currency)]]*VLOOKUP(tblSalaries[[#This Row],[Currency]],tblXrate[],2,FALSE)</f>
        <v>35000</v>
      </c>
      <c r="H552" t="s">
        <v>20</v>
      </c>
      <c r="I552" s="8" t="s">
        <v>20</v>
      </c>
      <c r="J552" t="s">
        <v>15</v>
      </c>
      <c r="L552" s="10" t="s">
        <v>18</v>
      </c>
    </row>
    <row r="553" spans="2:13" ht="15" customHeight="1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 s="10">
        <f>tblSalaries[[#This Row],[clean Salary (in local currency)]]*VLOOKUP(tblSalaries[[#This Row],[Currency]],tblXrate[],2,FALSE)</f>
        <v>63519.971949580387</v>
      </c>
      <c r="H553" t="s">
        <v>659</v>
      </c>
      <c r="I553" s="8" t="s">
        <v>52</v>
      </c>
      <c r="J553" t="s">
        <v>136</v>
      </c>
      <c r="L553" s="10" t="s">
        <v>18</v>
      </c>
    </row>
    <row r="554" spans="2:13" ht="15" customHeight="1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 s="10">
        <f>tblSalaries[[#This Row],[clean Salary (in local currency)]]*VLOOKUP(tblSalaries[[#This Row],[Currency]],tblXrate[],2,FALSE)</f>
        <v>54000</v>
      </c>
      <c r="H554" t="s">
        <v>660</v>
      </c>
      <c r="I554" s="8" t="s">
        <v>67</v>
      </c>
      <c r="J554" t="s">
        <v>15</v>
      </c>
      <c r="L554" s="10" t="s">
        <v>13</v>
      </c>
      <c r="M554" s="10">
        <v>5</v>
      </c>
    </row>
    <row r="555" spans="2:13" ht="15" customHeight="1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 s="10">
        <f>tblSalaries[[#This Row],[clean Salary (in local currency)]]*VLOOKUP(tblSalaries[[#This Row],[Currency]],tblXrate[],2,FALSE)</f>
        <v>15600</v>
      </c>
      <c r="H555" t="s">
        <v>661</v>
      </c>
      <c r="I555" s="8" t="s">
        <v>488</v>
      </c>
      <c r="J555" t="s">
        <v>662</v>
      </c>
      <c r="L555" s="10" t="s">
        <v>9</v>
      </c>
      <c r="M555" s="10">
        <v>20</v>
      </c>
    </row>
    <row r="556" spans="2:13" ht="15" customHeight="1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 s="10">
        <f>tblSalaries[[#This Row],[clean Salary (in local currency)]]*VLOOKUP(tblSalaries[[#This Row],[Currency]],tblXrate[],2,FALSE)</f>
        <v>35000</v>
      </c>
      <c r="H556" t="s">
        <v>663</v>
      </c>
      <c r="I556" s="8" t="s">
        <v>20</v>
      </c>
      <c r="J556" t="s">
        <v>15</v>
      </c>
      <c r="L556" s="10" t="s">
        <v>25</v>
      </c>
      <c r="M556" s="10">
        <v>7</v>
      </c>
    </row>
    <row r="557" spans="2:13" ht="15" customHeight="1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 s="10">
        <f>tblSalaries[[#This Row],[clean Salary (in local currency)]]*VLOOKUP(tblSalaries[[#This Row],[Currency]],tblXrate[],2,FALSE)</f>
        <v>188000</v>
      </c>
      <c r="H557" t="s">
        <v>664</v>
      </c>
      <c r="I557" s="8" t="s">
        <v>4001</v>
      </c>
      <c r="J557" t="s">
        <v>15</v>
      </c>
      <c r="L557" s="10" t="s">
        <v>25</v>
      </c>
      <c r="M557" s="10">
        <v>20</v>
      </c>
    </row>
    <row r="558" spans="2:13" ht="15" customHeight="1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 s="10">
        <f>tblSalaries[[#This Row],[clean Salary (in local currency)]]*VLOOKUP(tblSalaries[[#This Row],[Currency]],tblXrate[],2,FALSE)</f>
        <v>27500</v>
      </c>
      <c r="H558" t="s">
        <v>616</v>
      </c>
      <c r="I558" s="8" t="s">
        <v>20</v>
      </c>
      <c r="J558" t="s">
        <v>15</v>
      </c>
      <c r="L558" s="10" t="s">
        <v>13</v>
      </c>
      <c r="M558" s="10">
        <v>1</v>
      </c>
    </row>
    <row r="559" spans="2:13" ht="15" customHeight="1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 s="10">
        <f>tblSalaries[[#This Row],[clean Salary (in local currency)]]*VLOOKUP(tblSalaries[[#This Row],[Currency]],tblXrate[],2,FALSE)</f>
        <v>140000</v>
      </c>
      <c r="H559" t="s">
        <v>270</v>
      </c>
      <c r="I559" s="8" t="s">
        <v>488</v>
      </c>
      <c r="J559" t="s">
        <v>15</v>
      </c>
      <c r="L559" s="10" t="s">
        <v>18</v>
      </c>
      <c r="M559" s="10">
        <v>10</v>
      </c>
    </row>
    <row r="560" spans="2:13" ht="15" customHeight="1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 s="10">
        <f>tblSalaries[[#This Row],[clean Salary (in local currency)]]*VLOOKUP(tblSalaries[[#This Row],[Currency]],tblXrate[],2,FALSE)</f>
        <v>69871.969144538423</v>
      </c>
      <c r="H560" t="s">
        <v>647</v>
      </c>
      <c r="I560" s="8" t="s">
        <v>20</v>
      </c>
      <c r="J560" t="s">
        <v>628</v>
      </c>
      <c r="L560" s="10" t="s">
        <v>13</v>
      </c>
      <c r="M560" s="10">
        <v>6</v>
      </c>
    </row>
    <row r="561" spans="2:13" ht="15" customHeight="1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 s="10">
        <f>tblSalaries[[#This Row],[clean Salary (in local currency)]]*VLOOKUP(tblSalaries[[#This Row],[Currency]],tblXrate[],2,FALSE)</f>
        <v>45000</v>
      </c>
      <c r="H561" t="s">
        <v>665</v>
      </c>
      <c r="I561" s="8" t="s">
        <v>20</v>
      </c>
      <c r="J561" t="s">
        <v>15</v>
      </c>
      <c r="L561" s="10" t="s">
        <v>9</v>
      </c>
      <c r="M561" s="10">
        <v>2</v>
      </c>
    </row>
    <row r="562" spans="2:13" ht="15" customHeight="1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 s="10">
        <f>tblSalaries[[#This Row],[clean Salary (in local currency)]]*VLOOKUP(tblSalaries[[#This Row],[Currency]],tblXrate[],2,FALSE)</f>
        <v>95000</v>
      </c>
      <c r="H562" t="s">
        <v>207</v>
      </c>
      <c r="I562" s="8" t="s">
        <v>20</v>
      </c>
      <c r="J562" t="s">
        <v>84</v>
      </c>
      <c r="L562" s="10" t="s">
        <v>18</v>
      </c>
      <c r="M562" s="10">
        <v>11</v>
      </c>
    </row>
    <row r="563" spans="2:13" ht="15" customHeight="1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 s="10">
        <f>tblSalaries[[#This Row],[clean Salary (in local currency)]]*VLOOKUP(tblSalaries[[#This Row],[Currency]],tblXrate[],2,FALSE)</f>
        <v>158085.99674240855</v>
      </c>
      <c r="H563" t="s">
        <v>668</v>
      </c>
      <c r="I563" s="8" t="s">
        <v>52</v>
      </c>
      <c r="J563" t="s">
        <v>84</v>
      </c>
      <c r="L563" s="10" t="s">
        <v>9</v>
      </c>
      <c r="M563" s="10">
        <v>20</v>
      </c>
    </row>
    <row r="564" spans="2:13" ht="15" customHeight="1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 s="10">
        <f>tblSalaries[[#This Row],[clean Salary (in local currency)]]*VLOOKUP(tblSalaries[[#This Row],[Currency]],tblXrate[],2,FALSE)</f>
        <v>63807.047488395103</v>
      </c>
      <c r="H564" t="s">
        <v>671</v>
      </c>
      <c r="I564" s="8" t="s">
        <v>20</v>
      </c>
      <c r="J564" t="s">
        <v>672</v>
      </c>
      <c r="L564" s="10" t="s">
        <v>9</v>
      </c>
      <c r="M564" s="10">
        <v>23</v>
      </c>
    </row>
    <row r="565" spans="2:13" ht="15" customHeight="1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 s="10">
        <f>tblSalaries[[#This Row],[clean Salary (in local currency)]]*VLOOKUP(tblSalaries[[#This Row],[Currency]],tblXrate[],2,FALSE)</f>
        <v>38000</v>
      </c>
      <c r="H565" t="s">
        <v>673</v>
      </c>
      <c r="I565" s="8" t="s">
        <v>20</v>
      </c>
      <c r="J565" t="s">
        <v>15</v>
      </c>
      <c r="L565" s="10" t="s">
        <v>13</v>
      </c>
      <c r="M565" s="10">
        <v>11</v>
      </c>
    </row>
    <row r="566" spans="2:13" ht="15" customHeight="1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 s="10">
        <f>tblSalaries[[#This Row],[clean Salary (in local currency)]]*VLOOKUP(tblSalaries[[#This Row],[Currency]],tblXrate[],2,FALSE)</f>
        <v>90000</v>
      </c>
      <c r="H566" t="s">
        <v>674</v>
      </c>
      <c r="I566" s="8" t="s">
        <v>52</v>
      </c>
      <c r="J566" t="s">
        <v>15</v>
      </c>
      <c r="L566" s="10" t="s">
        <v>9</v>
      </c>
      <c r="M566" s="10">
        <v>6</v>
      </c>
    </row>
    <row r="567" spans="2:13" ht="15" customHeight="1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 s="10">
        <f>tblSalaries[[#This Row],[clean Salary (in local currency)]]*VLOOKUP(tblSalaries[[#This Row],[Currency]],tblXrate[],2,FALSE)</f>
        <v>45393.934235537781</v>
      </c>
      <c r="H567" t="s">
        <v>642</v>
      </c>
      <c r="I567" s="8" t="s">
        <v>52</v>
      </c>
      <c r="J567" t="s">
        <v>71</v>
      </c>
      <c r="L567" s="10" t="s">
        <v>9</v>
      </c>
      <c r="M567" s="10">
        <v>27</v>
      </c>
    </row>
    <row r="568" spans="2:13" ht="15" customHeight="1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 s="10">
        <f>tblSalaries[[#This Row],[clean Salary (in local currency)]]*VLOOKUP(tblSalaries[[#This Row],[Currency]],tblXrate[],2,FALSE)</f>
        <v>33099.743713412965</v>
      </c>
      <c r="H568" t="s">
        <v>108</v>
      </c>
      <c r="I568" s="8" t="s">
        <v>20</v>
      </c>
      <c r="J568" t="s">
        <v>71</v>
      </c>
      <c r="L568" s="10" t="s">
        <v>13</v>
      </c>
      <c r="M568" s="10">
        <v>10</v>
      </c>
    </row>
    <row r="569" spans="2:13" ht="15" customHeight="1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 s="10">
        <f>tblSalaries[[#This Row],[clean Salary (in local currency)]]*VLOOKUP(tblSalaries[[#This Row],[Currency]],tblXrate[],2,FALSE)</f>
        <v>4285</v>
      </c>
      <c r="H569" t="s">
        <v>678</v>
      </c>
      <c r="I569" s="8" t="s">
        <v>20</v>
      </c>
      <c r="J569" t="s">
        <v>8</v>
      </c>
      <c r="L569" s="10" t="s">
        <v>13</v>
      </c>
      <c r="M569" s="10">
        <v>6</v>
      </c>
    </row>
    <row r="570" spans="2:13" ht="15" customHeight="1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 s="10">
        <f>tblSalaries[[#This Row],[clean Salary (in local currency)]]*VLOOKUP(tblSalaries[[#This Row],[Currency]],tblXrate[],2,FALSE)</f>
        <v>6000</v>
      </c>
      <c r="H570" t="s">
        <v>679</v>
      </c>
      <c r="I570" s="8" t="s">
        <v>52</v>
      </c>
      <c r="J570" t="s">
        <v>680</v>
      </c>
      <c r="L570" s="10" t="s">
        <v>25</v>
      </c>
      <c r="M570" s="10">
        <v>20</v>
      </c>
    </row>
    <row r="571" spans="2:13" ht="15" customHeight="1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 s="10">
        <f>tblSalaries[[#This Row],[clean Salary (in local currency)]]*VLOOKUP(tblSalaries[[#This Row],[Currency]],tblXrate[],2,FALSE)</f>
        <v>22438.012440857987</v>
      </c>
      <c r="H571" t="s">
        <v>108</v>
      </c>
      <c r="I571" s="8" t="s">
        <v>20</v>
      </c>
      <c r="J571" t="s">
        <v>84</v>
      </c>
      <c r="L571" s="10" t="s">
        <v>9</v>
      </c>
      <c r="M571" s="10">
        <v>8</v>
      </c>
    </row>
    <row r="572" spans="2:13" ht="15" customHeight="1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 s="10">
        <f>tblSalaries[[#This Row],[clean Salary (in local currency)]]*VLOOKUP(tblSalaries[[#This Row],[Currency]],tblXrate[],2,FALSE)</f>
        <v>90000</v>
      </c>
      <c r="H572" t="s">
        <v>52</v>
      </c>
      <c r="I572" s="8" t="s">
        <v>52</v>
      </c>
      <c r="J572" t="s">
        <v>15</v>
      </c>
      <c r="L572" s="10" t="s">
        <v>18</v>
      </c>
      <c r="M572" s="10">
        <v>15</v>
      </c>
    </row>
    <row r="573" spans="2:13" ht="15" customHeight="1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 s="10">
        <f>tblSalaries[[#This Row],[clean Salary (in local currency)]]*VLOOKUP(tblSalaries[[#This Row],[Currency]],tblXrate[],2,FALSE)</f>
        <v>150000</v>
      </c>
      <c r="H573" t="s">
        <v>29</v>
      </c>
      <c r="I573" s="8" t="s">
        <v>4001</v>
      </c>
      <c r="J573" t="s">
        <v>15</v>
      </c>
      <c r="L573" s="10" t="s">
        <v>9</v>
      </c>
      <c r="M573" s="10">
        <v>22</v>
      </c>
    </row>
    <row r="574" spans="2:13" ht="15" customHeight="1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 s="10">
        <f>tblSalaries[[#This Row],[clean Salary (in local currency)]]*VLOOKUP(tblSalaries[[#This Row],[Currency]],tblXrate[],2,FALSE)</f>
        <v>132588.25533234264</v>
      </c>
      <c r="H574" t="s">
        <v>310</v>
      </c>
      <c r="I574" s="8" t="s">
        <v>310</v>
      </c>
      <c r="J574" t="s">
        <v>84</v>
      </c>
      <c r="L574" s="10" t="s">
        <v>18</v>
      </c>
      <c r="M574" s="10">
        <v>27</v>
      </c>
    </row>
    <row r="575" spans="2:13" ht="15" customHeight="1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 s="10">
        <f>tblSalaries[[#This Row],[clean Salary (in local currency)]]*VLOOKUP(tblSalaries[[#This Row],[Currency]],tblXrate[],2,FALSE)</f>
        <v>45000</v>
      </c>
      <c r="H575" t="s">
        <v>42</v>
      </c>
      <c r="I575" s="8" t="s">
        <v>20</v>
      </c>
      <c r="J575" t="s">
        <v>15</v>
      </c>
      <c r="L575" s="10" t="s">
        <v>9</v>
      </c>
      <c r="M575" s="10">
        <v>3</v>
      </c>
    </row>
    <row r="576" spans="2:13" ht="15" customHeight="1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 s="10">
        <f>tblSalaries[[#This Row],[clean Salary (in local currency)]]*VLOOKUP(tblSalaries[[#This Row],[Currency]],tblXrate[],2,FALSE)</f>
        <v>50000</v>
      </c>
      <c r="H576" t="s">
        <v>660</v>
      </c>
      <c r="I576" s="8" t="s">
        <v>67</v>
      </c>
      <c r="J576" t="s">
        <v>15</v>
      </c>
      <c r="L576" s="10" t="s">
        <v>18</v>
      </c>
      <c r="M576" s="10">
        <v>10</v>
      </c>
    </row>
    <row r="577" spans="2:13" ht="15" customHeight="1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 s="10">
        <f>tblSalaries[[#This Row],[clean Salary (in local currency)]]*VLOOKUP(tblSalaries[[#This Row],[Currency]],tblXrate[],2,FALSE)</f>
        <v>300000</v>
      </c>
      <c r="H577" t="s">
        <v>682</v>
      </c>
      <c r="I577" s="8" t="s">
        <v>4001</v>
      </c>
      <c r="J577" t="s">
        <v>15</v>
      </c>
      <c r="L577" s="10" t="s">
        <v>18</v>
      </c>
      <c r="M577" s="10">
        <v>30</v>
      </c>
    </row>
    <row r="578" spans="2:13" ht="15" customHeight="1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 s="10">
        <f>tblSalaries[[#This Row],[clean Salary (in local currency)]]*VLOOKUP(tblSalaries[[#This Row],[Currency]],tblXrate[],2,FALSE)</f>
        <v>104030.78495306884</v>
      </c>
      <c r="H578" t="s">
        <v>683</v>
      </c>
      <c r="I578" s="8" t="s">
        <v>52</v>
      </c>
      <c r="J578" t="s">
        <v>84</v>
      </c>
      <c r="L578" s="10" t="s">
        <v>25</v>
      </c>
      <c r="M578" s="10">
        <v>10</v>
      </c>
    </row>
    <row r="579" spans="2:13" ht="15" customHeight="1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 s="10">
        <f>tblSalaries[[#This Row],[clean Salary (in local currency)]]*VLOOKUP(tblSalaries[[#This Row],[Currency]],tblXrate[],2,FALSE)</f>
        <v>115000</v>
      </c>
      <c r="H579" t="s">
        <v>684</v>
      </c>
      <c r="I579" s="8" t="s">
        <v>52</v>
      </c>
      <c r="J579" t="s">
        <v>15</v>
      </c>
      <c r="L579" s="10" t="s">
        <v>9</v>
      </c>
      <c r="M579" s="10">
        <v>15</v>
      </c>
    </row>
    <row r="580" spans="2:13" ht="15" customHeight="1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 s="10">
        <f>tblSalaries[[#This Row],[clean Salary (in local currency)]]*VLOOKUP(tblSalaries[[#This Row],[Currency]],tblXrate[],2,FALSE)</f>
        <v>70000</v>
      </c>
      <c r="H580" t="s">
        <v>14</v>
      </c>
      <c r="I580" s="8" t="s">
        <v>20</v>
      </c>
      <c r="J580" t="s">
        <v>15</v>
      </c>
      <c r="L580" s="10" t="s">
        <v>9</v>
      </c>
      <c r="M580" s="10">
        <v>3</v>
      </c>
    </row>
    <row r="581" spans="2:13" ht="15" customHeight="1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 s="10">
        <f>tblSalaries[[#This Row],[clean Salary (in local currency)]]*VLOOKUP(tblSalaries[[#This Row],[Currency]],tblXrate[],2,FALSE)</f>
        <v>108110.42357867939</v>
      </c>
      <c r="H581" t="s">
        <v>685</v>
      </c>
      <c r="I581" s="8" t="s">
        <v>67</v>
      </c>
      <c r="J581" t="s">
        <v>84</v>
      </c>
      <c r="L581" s="10" t="s">
        <v>9</v>
      </c>
      <c r="M581" s="10">
        <v>16</v>
      </c>
    </row>
    <row r="582" spans="2:13" ht="15" customHeight="1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 s="10">
        <f>tblSalaries[[#This Row],[clean Salary (in local currency)]]*VLOOKUP(tblSalaries[[#This Row],[Currency]],tblXrate[],2,FALSE)</f>
        <v>75000</v>
      </c>
      <c r="H582" t="s">
        <v>686</v>
      </c>
      <c r="I582" s="8" t="s">
        <v>20</v>
      </c>
      <c r="J582" t="s">
        <v>15</v>
      </c>
      <c r="L582" s="10" t="s">
        <v>18</v>
      </c>
      <c r="M582" s="10">
        <v>25</v>
      </c>
    </row>
    <row r="583" spans="2:13" ht="15" customHeight="1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 s="10">
        <f>tblSalaries[[#This Row],[clean Salary (in local currency)]]*VLOOKUP(tblSalaries[[#This Row],[Currency]],tblXrate[],2,FALSE)</f>
        <v>40414</v>
      </c>
      <c r="H583" t="s">
        <v>687</v>
      </c>
      <c r="I583" s="8" t="s">
        <v>20</v>
      </c>
      <c r="J583" t="s">
        <v>15</v>
      </c>
      <c r="L583" s="10" t="s">
        <v>9</v>
      </c>
      <c r="M583" s="10">
        <v>8</v>
      </c>
    </row>
    <row r="584" spans="2:13" ht="15" customHeight="1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 s="10">
        <f>tblSalaries[[#This Row],[clean Salary (in local currency)]]*VLOOKUP(tblSalaries[[#This Row],[Currency]],tblXrate[],2,FALSE)</f>
        <v>65000</v>
      </c>
      <c r="H584" t="s">
        <v>153</v>
      </c>
      <c r="I584" s="8" t="s">
        <v>20</v>
      </c>
      <c r="J584" t="s">
        <v>15</v>
      </c>
      <c r="L584" s="10" t="s">
        <v>9</v>
      </c>
      <c r="M584" s="10">
        <v>3</v>
      </c>
    </row>
    <row r="585" spans="2:13" ht="15" customHeight="1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 s="10">
        <f>tblSalaries[[#This Row],[clean Salary (in local currency)]]*VLOOKUP(tblSalaries[[#This Row],[Currency]],tblXrate[],2,FALSE)</f>
        <v>120000</v>
      </c>
      <c r="H585" t="s">
        <v>688</v>
      </c>
      <c r="I585" s="8" t="s">
        <v>20</v>
      </c>
      <c r="J585" t="s">
        <v>15</v>
      </c>
      <c r="L585" s="10" t="s">
        <v>13</v>
      </c>
      <c r="M585" s="10">
        <v>7</v>
      </c>
    </row>
    <row r="586" spans="2:13" ht="15" customHeight="1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 s="10">
        <f>tblSalaries[[#This Row],[clean Salary (in local currency)]]*VLOOKUP(tblSalaries[[#This Row],[Currency]],tblXrate[],2,FALSE)</f>
        <v>15092.18020692008</v>
      </c>
      <c r="H586" t="s">
        <v>689</v>
      </c>
      <c r="I586" s="8" t="s">
        <v>310</v>
      </c>
      <c r="J586" t="s">
        <v>690</v>
      </c>
      <c r="L586" s="10" t="s">
        <v>9</v>
      </c>
      <c r="M586" s="10">
        <v>10</v>
      </c>
    </row>
    <row r="587" spans="2:13" ht="15" customHeight="1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 s="10">
        <f>tblSalaries[[#This Row],[clean Salary (in local currency)]]*VLOOKUP(tblSalaries[[#This Row],[Currency]],tblXrate[],2,FALSE)</f>
        <v>36000</v>
      </c>
      <c r="H587" t="s">
        <v>692</v>
      </c>
      <c r="I587" s="8" t="s">
        <v>356</v>
      </c>
      <c r="J587" t="s">
        <v>65</v>
      </c>
      <c r="L587" s="10" t="s">
        <v>13</v>
      </c>
      <c r="M587" s="10">
        <v>10</v>
      </c>
    </row>
    <row r="588" spans="2:13" ht="15" customHeight="1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 s="10">
        <f>tblSalaries[[#This Row],[clean Salary (in local currency)]]*VLOOKUP(tblSalaries[[#This Row],[Currency]],tblXrate[],2,FALSE)</f>
        <v>63519.971949580387</v>
      </c>
      <c r="H588" t="s">
        <v>20</v>
      </c>
      <c r="I588" s="8" t="s">
        <v>20</v>
      </c>
      <c r="J588" t="s">
        <v>24</v>
      </c>
      <c r="L588" s="10" t="s">
        <v>18</v>
      </c>
      <c r="M588" s="10">
        <v>4</v>
      </c>
    </row>
    <row r="589" spans="2:13" ht="15" customHeight="1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 s="10">
        <f>tblSalaries[[#This Row],[clean Salary (in local currency)]]*VLOOKUP(tblSalaries[[#This Row],[Currency]],tblXrate[],2,FALSE)</f>
        <v>108000</v>
      </c>
      <c r="H589" t="s">
        <v>693</v>
      </c>
      <c r="I589" s="8" t="s">
        <v>356</v>
      </c>
      <c r="J589" t="s">
        <v>15</v>
      </c>
      <c r="L589" s="10" t="s">
        <v>18</v>
      </c>
      <c r="M589" s="10">
        <v>7</v>
      </c>
    </row>
    <row r="590" spans="2:13" ht="15" customHeight="1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 s="10">
        <f>tblSalaries[[#This Row],[clean Salary (in local currency)]]*VLOOKUP(tblSalaries[[#This Row],[Currency]],tblXrate[],2,FALSE)</f>
        <v>75000</v>
      </c>
      <c r="H590" t="s">
        <v>14</v>
      </c>
      <c r="I590" s="8" t="s">
        <v>20</v>
      </c>
      <c r="J590" t="s">
        <v>15</v>
      </c>
      <c r="L590" s="10" t="s">
        <v>9</v>
      </c>
      <c r="M590" s="10">
        <v>5</v>
      </c>
    </row>
    <row r="591" spans="2:13" ht="15" customHeight="1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 s="10">
        <f>tblSalaries[[#This Row],[clean Salary (in local currency)]]*VLOOKUP(tblSalaries[[#This Row],[Currency]],tblXrate[],2,FALSE)</f>
        <v>7123.1666749770275</v>
      </c>
      <c r="H591" t="s">
        <v>695</v>
      </c>
      <c r="I591" s="8" t="s">
        <v>52</v>
      </c>
      <c r="J591" t="s">
        <v>8</v>
      </c>
      <c r="L591" s="10" t="s">
        <v>25</v>
      </c>
      <c r="M591" s="10">
        <v>3</v>
      </c>
    </row>
    <row r="592" spans="2:13" ht="15" customHeight="1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 s="10">
        <f>tblSalaries[[#This Row],[clean Salary (in local currency)]]*VLOOKUP(tblSalaries[[#This Row],[Currency]],tblXrate[],2,FALSE)</f>
        <v>50000</v>
      </c>
      <c r="H592" t="s">
        <v>696</v>
      </c>
      <c r="I592" s="8" t="s">
        <v>52</v>
      </c>
      <c r="J592" t="s">
        <v>8</v>
      </c>
      <c r="L592" s="10" t="s">
        <v>25</v>
      </c>
      <c r="M592" s="10">
        <v>25</v>
      </c>
    </row>
    <row r="593" spans="2:13" ht="15" customHeight="1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 s="10">
        <f>tblSalaries[[#This Row],[clean Salary (in local currency)]]*VLOOKUP(tblSalaries[[#This Row],[Currency]],tblXrate[],2,FALSE)</f>
        <v>45000</v>
      </c>
      <c r="H593" t="s">
        <v>697</v>
      </c>
      <c r="I593" s="8" t="s">
        <v>20</v>
      </c>
      <c r="J593" t="s">
        <v>15</v>
      </c>
      <c r="L593" s="10" t="s">
        <v>9</v>
      </c>
      <c r="M593" s="10">
        <v>15</v>
      </c>
    </row>
    <row r="594" spans="2:13" ht="15" customHeight="1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 s="10">
        <f>tblSalaries[[#This Row],[clean Salary (in local currency)]]*VLOOKUP(tblSalaries[[#This Row],[Currency]],tblXrate[],2,FALSE)</f>
        <v>45000</v>
      </c>
      <c r="H594" t="s">
        <v>698</v>
      </c>
      <c r="I594" s="8" t="s">
        <v>310</v>
      </c>
      <c r="J594" t="s">
        <v>15</v>
      </c>
      <c r="L594" s="10" t="s">
        <v>9</v>
      </c>
      <c r="M594" s="10">
        <v>7</v>
      </c>
    </row>
    <row r="595" spans="2:13" ht="15" customHeight="1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 s="10">
        <f>tblSalaries[[#This Row],[clean Salary (in local currency)]]*VLOOKUP(tblSalaries[[#This Row],[Currency]],tblXrate[],2,FALSE)</f>
        <v>90000</v>
      </c>
      <c r="H595" t="s">
        <v>700</v>
      </c>
      <c r="I595" s="8" t="s">
        <v>52</v>
      </c>
      <c r="J595" t="s">
        <v>15</v>
      </c>
      <c r="L595" s="10" t="s">
        <v>18</v>
      </c>
      <c r="M595" s="10">
        <v>20</v>
      </c>
    </row>
    <row r="596" spans="2:13" ht="15" customHeight="1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 s="10">
        <f>tblSalaries[[#This Row],[clean Salary (in local currency)]]*VLOOKUP(tblSalaries[[#This Row],[Currency]],tblXrate[],2,FALSE)</f>
        <v>4273.9000049862161</v>
      </c>
      <c r="H596" t="s">
        <v>702</v>
      </c>
      <c r="I596" s="8" t="s">
        <v>20</v>
      </c>
      <c r="J596" t="s">
        <v>8</v>
      </c>
      <c r="L596" s="10" t="s">
        <v>18</v>
      </c>
      <c r="M596" s="10">
        <v>5</v>
      </c>
    </row>
    <row r="597" spans="2:13" ht="15" customHeight="1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 s="10">
        <f>tblSalaries[[#This Row],[clean Salary (in local currency)]]*VLOOKUP(tblSalaries[[#This Row],[Currency]],tblXrate[],2,FALSE)</f>
        <v>50000</v>
      </c>
      <c r="H597" t="s">
        <v>703</v>
      </c>
      <c r="I597" s="8" t="s">
        <v>52</v>
      </c>
      <c r="J597" t="s">
        <v>8</v>
      </c>
      <c r="L597" s="10" t="s">
        <v>25</v>
      </c>
      <c r="M597" s="10">
        <v>10</v>
      </c>
    </row>
    <row r="598" spans="2:13" ht="15" customHeight="1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 s="10">
        <f>tblSalaries[[#This Row],[clean Salary (in local currency)]]*VLOOKUP(tblSalaries[[#This Row],[Currency]],tblXrate[],2,FALSE)</f>
        <v>65000</v>
      </c>
      <c r="H598" t="s">
        <v>704</v>
      </c>
      <c r="I598" s="8" t="s">
        <v>20</v>
      </c>
      <c r="J598" t="s">
        <v>15</v>
      </c>
      <c r="L598" s="10" t="s">
        <v>18</v>
      </c>
      <c r="M598" s="10">
        <v>17</v>
      </c>
    </row>
    <row r="599" spans="2:13" ht="15" customHeight="1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 s="10">
        <f>tblSalaries[[#This Row],[clean Salary (in local currency)]]*VLOOKUP(tblSalaries[[#This Row],[Currency]],tblXrate[],2,FALSE)</f>
        <v>70000</v>
      </c>
      <c r="H599" t="s">
        <v>705</v>
      </c>
      <c r="I599" s="8" t="s">
        <v>20</v>
      </c>
      <c r="J599" t="s">
        <v>15</v>
      </c>
      <c r="L599" s="10" t="s">
        <v>18</v>
      </c>
      <c r="M599" s="10">
        <v>18</v>
      </c>
    </row>
    <row r="600" spans="2:13" ht="15" customHeight="1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 s="10">
        <f>tblSalaries[[#This Row],[clean Salary (in local currency)]]*VLOOKUP(tblSalaries[[#This Row],[Currency]],tblXrate[],2,FALSE)</f>
        <v>160000</v>
      </c>
      <c r="H600" t="s">
        <v>706</v>
      </c>
      <c r="I600" s="8" t="s">
        <v>20</v>
      </c>
      <c r="J600" t="s">
        <v>15</v>
      </c>
      <c r="L600" s="10" t="s">
        <v>9</v>
      </c>
      <c r="M600" s="10">
        <v>5</v>
      </c>
    </row>
    <row r="601" spans="2:13" ht="15" customHeight="1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 s="10">
        <f>tblSalaries[[#This Row],[clean Salary (in local currency)]]*VLOOKUP(tblSalaries[[#This Row],[Currency]],tblXrate[],2,FALSE)</f>
        <v>101990.96564026357</v>
      </c>
      <c r="H601" t="s">
        <v>707</v>
      </c>
      <c r="I601" s="8" t="s">
        <v>52</v>
      </c>
      <c r="J601" t="s">
        <v>84</v>
      </c>
      <c r="L601" s="10" t="s">
        <v>18</v>
      </c>
      <c r="M601" s="10">
        <v>20</v>
      </c>
    </row>
    <row r="602" spans="2:13" ht="15" customHeight="1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 s="10">
        <f>tblSalaries[[#This Row],[clean Salary (in local currency)]]*VLOOKUP(tblSalaries[[#This Row],[Currency]],tblXrate[],2,FALSE)</f>
        <v>6767.0083412281756</v>
      </c>
      <c r="H602" t="s">
        <v>709</v>
      </c>
      <c r="I602" s="8" t="s">
        <v>52</v>
      </c>
      <c r="J602" t="s">
        <v>8</v>
      </c>
      <c r="L602" s="10" t="s">
        <v>9</v>
      </c>
      <c r="M602" s="10">
        <v>10</v>
      </c>
    </row>
    <row r="603" spans="2:13" ht="15" customHeight="1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 s="10">
        <f>tblSalaries[[#This Row],[clean Salary (in local currency)]]*VLOOKUP(tblSalaries[[#This Row],[Currency]],tblXrate[],2,FALSE)</f>
        <v>30000</v>
      </c>
      <c r="H603" t="s">
        <v>710</v>
      </c>
      <c r="I603" s="8" t="s">
        <v>20</v>
      </c>
      <c r="J603" t="s">
        <v>15</v>
      </c>
      <c r="L603" s="10" t="s">
        <v>18</v>
      </c>
      <c r="M603" s="10">
        <v>8</v>
      </c>
    </row>
    <row r="604" spans="2:13" ht="15" customHeight="1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 s="10">
        <f>tblSalaries[[#This Row],[clean Salary (in local currency)]]*VLOOKUP(tblSalaries[[#This Row],[Currency]],tblXrate[],2,FALSE)</f>
        <v>7479.3250087258784</v>
      </c>
      <c r="H604" t="s">
        <v>712</v>
      </c>
      <c r="I604" s="8" t="s">
        <v>20</v>
      </c>
      <c r="J604" t="s">
        <v>8</v>
      </c>
      <c r="L604" s="10" t="s">
        <v>9</v>
      </c>
      <c r="M604" s="10">
        <v>3</v>
      </c>
    </row>
    <row r="605" spans="2:13" ht="15" customHeight="1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 s="10">
        <f>tblSalaries[[#This Row],[clean Salary (in local currency)]]*VLOOKUP(tblSalaries[[#This Row],[Currency]],tblXrate[],2,FALSE)</f>
        <v>61000</v>
      </c>
      <c r="H605" t="s">
        <v>713</v>
      </c>
      <c r="I605" s="8" t="s">
        <v>52</v>
      </c>
      <c r="J605" t="s">
        <v>15</v>
      </c>
      <c r="L605" s="10" t="s">
        <v>9</v>
      </c>
      <c r="M605" s="10">
        <v>5</v>
      </c>
    </row>
    <row r="606" spans="2:13" ht="15" customHeight="1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 s="10">
        <f>tblSalaries[[#This Row],[clean Salary (in local currency)]]*VLOOKUP(tblSalaries[[#This Row],[Currency]],tblXrate[],2,FALSE)</f>
        <v>13800</v>
      </c>
      <c r="H606" t="s">
        <v>715</v>
      </c>
      <c r="I606" s="8" t="s">
        <v>488</v>
      </c>
      <c r="J606" t="s">
        <v>716</v>
      </c>
      <c r="L606" s="10" t="s">
        <v>9</v>
      </c>
      <c r="M606" s="10">
        <v>20</v>
      </c>
    </row>
    <row r="607" spans="2:13" ht="15" customHeight="1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 s="10">
        <f>tblSalaries[[#This Row],[clean Salary (in local currency)]]*VLOOKUP(tblSalaries[[#This Row],[Currency]],tblXrate[],2,FALSE)</f>
        <v>15136.729184326183</v>
      </c>
      <c r="H607" t="s">
        <v>108</v>
      </c>
      <c r="I607" s="8" t="s">
        <v>20</v>
      </c>
      <c r="J607" t="s">
        <v>8</v>
      </c>
      <c r="L607" s="10" t="s">
        <v>9</v>
      </c>
      <c r="M607" s="10">
        <v>6</v>
      </c>
    </row>
    <row r="608" spans="2:13" ht="15" customHeight="1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 s="10">
        <f>tblSalaries[[#This Row],[clean Salary (in local currency)]]*VLOOKUP(tblSalaries[[#This Row],[Currency]],tblXrate[],2,FALSE)</f>
        <v>32054.250037396621</v>
      </c>
      <c r="H608" t="s">
        <v>718</v>
      </c>
      <c r="I608" s="8" t="s">
        <v>52</v>
      </c>
      <c r="J608" t="s">
        <v>8</v>
      </c>
      <c r="L608" s="10" t="s">
        <v>18</v>
      </c>
      <c r="M608" s="10">
        <v>10</v>
      </c>
    </row>
    <row r="609" spans="2:13" ht="15" customHeight="1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 s="10">
        <f>tblSalaries[[#This Row],[clean Salary (in local currency)]]*VLOOKUP(tblSalaries[[#This Row],[Currency]],tblXrate[],2,FALSE)</f>
        <v>80000</v>
      </c>
      <c r="H609" t="s">
        <v>719</v>
      </c>
      <c r="I609" s="8" t="s">
        <v>488</v>
      </c>
      <c r="J609" t="s">
        <v>15</v>
      </c>
      <c r="L609" s="10" t="s">
        <v>9</v>
      </c>
      <c r="M609" s="10">
        <v>15</v>
      </c>
    </row>
    <row r="610" spans="2:13" ht="15" customHeight="1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 s="10">
        <f>tblSalaries[[#This Row],[clean Salary (in local currency)]]*VLOOKUP(tblSalaries[[#This Row],[Currency]],tblXrate[],2,FALSE)</f>
        <v>21000</v>
      </c>
      <c r="H610" t="s">
        <v>52</v>
      </c>
      <c r="I610" s="8" t="s">
        <v>52</v>
      </c>
      <c r="J610" t="s">
        <v>8</v>
      </c>
      <c r="L610" s="10" t="s">
        <v>13</v>
      </c>
      <c r="M610" s="10">
        <v>23</v>
      </c>
    </row>
    <row r="611" spans="2:13" ht="15" customHeight="1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 s="10">
        <f>tblSalaries[[#This Row],[clean Salary (in local currency)]]*VLOOKUP(tblSalaries[[#This Row],[Currency]],tblXrate[],2,FALSE)</f>
        <v>245840.3807575817</v>
      </c>
      <c r="H611" t="s">
        <v>207</v>
      </c>
      <c r="I611" s="8" t="s">
        <v>20</v>
      </c>
      <c r="J611" t="s">
        <v>88</v>
      </c>
      <c r="L611" s="10" t="s">
        <v>9</v>
      </c>
      <c r="M611" s="10">
        <v>32</v>
      </c>
    </row>
    <row r="612" spans="2:13" ht="15" customHeight="1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 s="10">
        <f>tblSalaries[[#This Row],[clean Salary (in local currency)]]*VLOOKUP(tblSalaries[[#This Row],[Currency]],tblXrate[],2,FALSE)</f>
        <v>2849.2666699908109</v>
      </c>
      <c r="H612" t="s">
        <v>721</v>
      </c>
      <c r="I612" s="8" t="s">
        <v>3999</v>
      </c>
      <c r="J612" t="s">
        <v>8</v>
      </c>
      <c r="L612" s="10" t="s">
        <v>13</v>
      </c>
      <c r="M612" s="10">
        <v>3</v>
      </c>
    </row>
    <row r="613" spans="2:13" ht="15" customHeight="1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 s="10">
        <f>tblSalaries[[#This Row],[clean Salary (in local currency)]]*VLOOKUP(tblSalaries[[#This Row],[Currency]],tblXrate[],2,FALSE)</f>
        <v>8400</v>
      </c>
      <c r="H613" t="s">
        <v>722</v>
      </c>
      <c r="I613" s="8" t="s">
        <v>52</v>
      </c>
      <c r="J613" t="s">
        <v>8</v>
      </c>
      <c r="L613" s="10" t="s">
        <v>13</v>
      </c>
      <c r="M613" s="10">
        <v>26</v>
      </c>
    </row>
    <row r="614" spans="2:13" ht="15" customHeight="1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 s="10">
        <f>tblSalaries[[#This Row],[clean Salary (in local currency)]]*VLOOKUP(tblSalaries[[#This Row],[Currency]],tblXrate[],2,FALSE)</f>
        <v>86692.320794224041</v>
      </c>
      <c r="H614" t="s">
        <v>646</v>
      </c>
      <c r="I614" s="8" t="s">
        <v>356</v>
      </c>
      <c r="J614" t="s">
        <v>84</v>
      </c>
      <c r="L614" s="10" t="s">
        <v>25</v>
      </c>
      <c r="M614" s="10">
        <v>20</v>
      </c>
    </row>
    <row r="615" spans="2:13" ht="15" customHeight="1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 s="10">
        <f>tblSalaries[[#This Row],[clean Salary (in local currency)]]*VLOOKUP(tblSalaries[[#This Row],[Currency]],tblXrate[],2,FALSE)</f>
        <v>50000</v>
      </c>
      <c r="H615" t="s">
        <v>724</v>
      </c>
      <c r="I615" s="8" t="s">
        <v>52</v>
      </c>
      <c r="J615" t="s">
        <v>15</v>
      </c>
      <c r="L615" s="10" t="s">
        <v>9</v>
      </c>
      <c r="M615" s="10">
        <v>20</v>
      </c>
    </row>
    <row r="616" spans="2:13" ht="15" customHeight="1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 s="10">
        <f>tblSalaries[[#This Row],[clean Salary (in local currency)]]*VLOOKUP(tblSalaries[[#This Row],[Currency]],tblXrate[],2,FALSE)</f>
        <v>4000</v>
      </c>
      <c r="H616" t="s">
        <v>721</v>
      </c>
      <c r="I616" s="8" t="s">
        <v>3999</v>
      </c>
      <c r="J616" t="s">
        <v>8</v>
      </c>
      <c r="L616" s="10" t="s">
        <v>13</v>
      </c>
      <c r="M616" s="10">
        <v>6</v>
      </c>
    </row>
    <row r="617" spans="2:13" ht="15" customHeight="1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 s="10">
        <f>tblSalaries[[#This Row],[clean Salary (in local currency)]]*VLOOKUP(tblSalaries[[#This Row],[Currency]],tblXrate[],2,FALSE)</f>
        <v>101990.96564026357</v>
      </c>
      <c r="H617" t="s">
        <v>207</v>
      </c>
      <c r="I617" s="8" t="s">
        <v>20</v>
      </c>
      <c r="J617" t="s">
        <v>84</v>
      </c>
      <c r="L617" s="10" t="s">
        <v>13</v>
      </c>
      <c r="M617" s="10">
        <v>1</v>
      </c>
    </row>
    <row r="618" spans="2:13" ht="15" customHeight="1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 s="10">
        <f>tblSalaries[[#This Row],[clean Salary (in local currency)]]*VLOOKUP(tblSalaries[[#This Row],[Currency]],tblXrate[],2,FALSE)</f>
        <v>95000</v>
      </c>
      <c r="H618" t="s">
        <v>564</v>
      </c>
      <c r="I618" s="8" t="s">
        <v>52</v>
      </c>
      <c r="J618" t="s">
        <v>15</v>
      </c>
      <c r="L618" s="10" t="s">
        <v>25</v>
      </c>
      <c r="M618" s="10">
        <v>10</v>
      </c>
    </row>
    <row r="619" spans="2:13" ht="15" customHeight="1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 s="10">
        <f>tblSalaries[[#This Row],[clean Salary (in local currency)]]*VLOOKUP(tblSalaries[[#This Row],[Currency]],tblXrate[],2,FALSE)</f>
        <v>10000</v>
      </c>
      <c r="H619" t="s">
        <v>725</v>
      </c>
      <c r="I619" s="8" t="s">
        <v>52</v>
      </c>
      <c r="J619" t="s">
        <v>726</v>
      </c>
      <c r="L619" s="10" t="s">
        <v>18</v>
      </c>
      <c r="M619" s="10">
        <v>5</v>
      </c>
    </row>
    <row r="620" spans="2:13" ht="15" customHeight="1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 s="10">
        <f>tblSalaries[[#This Row],[clean Salary (in local currency)]]*VLOOKUP(tblSalaries[[#This Row],[Currency]],tblXrate[],2,FALSE)</f>
        <v>4200</v>
      </c>
      <c r="H620" t="s">
        <v>721</v>
      </c>
      <c r="I620" s="8" t="s">
        <v>3999</v>
      </c>
      <c r="J620" t="s">
        <v>8</v>
      </c>
      <c r="L620" s="10" t="s">
        <v>13</v>
      </c>
      <c r="M620" s="10">
        <v>4</v>
      </c>
    </row>
    <row r="621" spans="2:13" ht="15" customHeight="1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 s="10">
        <f>tblSalaries[[#This Row],[clean Salary (in local currency)]]*VLOOKUP(tblSalaries[[#This Row],[Currency]],tblXrate[],2,FALSE)</f>
        <v>12821.700014958649</v>
      </c>
      <c r="H621" t="s">
        <v>728</v>
      </c>
      <c r="I621" s="8" t="s">
        <v>52</v>
      </c>
      <c r="J621" t="s">
        <v>8</v>
      </c>
      <c r="L621" s="10" t="s">
        <v>9</v>
      </c>
      <c r="M621" s="10">
        <v>12</v>
      </c>
    </row>
    <row r="622" spans="2:13" ht="15" customHeight="1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 s="10">
        <f>tblSalaries[[#This Row],[clean Salary (in local currency)]]*VLOOKUP(tblSalaries[[#This Row],[Currency]],tblXrate[],2,FALSE)</f>
        <v>39000</v>
      </c>
      <c r="H622" t="s">
        <v>729</v>
      </c>
      <c r="I622" s="8" t="s">
        <v>20</v>
      </c>
      <c r="J622" t="s">
        <v>15</v>
      </c>
      <c r="L622" s="10" t="s">
        <v>13</v>
      </c>
      <c r="M622" s="10">
        <v>3</v>
      </c>
    </row>
    <row r="623" spans="2:13" ht="15" customHeight="1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 s="10">
        <f>tblSalaries[[#This Row],[clean Salary (in local currency)]]*VLOOKUP(tblSalaries[[#This Row],[Currency]],tblXrate[],2,FALSE)</f>
        <v>60000</v>
      </c>
      <c r="H623" t="s">
        <v>42</v>
      </c>
      <c r="I623" s="8" t="s">
        <v>20</v>
      </c>
      <c r="J623" t="s">
        <v>15</v>
      </c>
      <c r="L623" s="10" t="s">
        <v>9</v>
      </c>
      <c r="M623" s="10">
        <v>12</v>
      </c>
    </row>
    <row r="624" spans="2:13" ht="15" customHeight="1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 s="10">
        <f>tblSalaries[[#This Row],[clean Salary (in local currency)]]*VLOOKUP(tblSalaries[[#This Row],[Currency]],tblXrate[],2,FALSE)</f>
        <v>173384.64158844808</v>
      </c>
      <c r="H624" t="s">
        <v>731</v>
      </c>
      <c r="I624" s="8" t="s">
        <v>20</v>
      </c>
      <c r="J624" t="s">
        <v>84</v>
      </c>
      <c r="L624" s="10" t="s">
        <v>13</v>
      </c>
      <c r="M624" s="10">
        <v>10</v>
      </c>
    </row>
    <row r="625" spans="2:13" ht="15" customHeight="1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 s="10">
        <f>tblSalaries[[#This Row],[clean Salary (in local currency)]]*VLOOKUP(tblSalaries[[#This Row],[Currency]],tblXrate[],2,FALSE)</f>
        <v>125000</v>
      </c>
      <c r="H625" t="s">
        <v>20</v>
      </c>
      <c r="I625" s="8" t="s">
        <v>20</v>
      </c>
      <c r="J625" t="s">
        <v>15</v>
      </c>
      <c r="L625" s="10" t="s">
        <v>18</v>
      </c>
      <c r="M625" s="10">
        <v>20</v>
      </c>
    </row>
    <row r="626" spans="2:13" ht="15" customHeight="1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 s="10">
        <f>tblSalaries[[#This Row],[clean Salary (in local currency)]]*VLOOKUP(tblSalaries[[#This Row],[Currency]],tblXrate[],2,FALSE)</f>
        <v>79552.953199405587</v>
      </c>
      <c r="H626" t="s">
        <v>732</v>
      </c>
      <c r="I626" s="8" t="s">
        <v>310</v>
      </c>
      <c r="J626" t="s">
        <v>84</v>
      </c>
      <c r="L626" s="10" t="s">
        <v>13</v>
      </c>
      <c r="M626" s="10">
        <v>4</v>
      </c>
    </row>
    <row r="627" spans="2:13" ht="15" customHeight="1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 s="10">
        <f>tblSalaries[[#This Row],[clean Salary (in local currency)]]*VLOOKUP(tblSalaries[[#This Row],[Currency]],tblXrate[],2,FALSE)</f>
        <v>3561.5833374885137</v>
      </c>
      <c r="H627" t="s">
        <v>734</v>
      </c>
      <c r="I627" s="8" t="s">
        <v>310</v>
      </c>
      <c r="J627" t="s">
        <v>8</v>
      </c>
      <c r="L627" s="10" t="s">
        <v>9</v>
      </c>
      <c r="M627" s="10">
        <v>3</v>
      </c>
    </row>
    <row r="628" spans="2:13" ht="15" customHeight="1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 s="10">
        <f>tblSalaries[[#This Row],[clean Salary (in local currency)]]*VLOOKUP(tblSalaries[[#This Row],[Currency]],tblXrate[],2,FALSE)</f>
        <v>80000</v>
      </c>
      <c r="H628" t="s">
        <v>735</v>
      </c>
      <c r="I628" s="8" t="s">
        <v>52</v>
      </c>
      <c r="J628" t="s">
        <v>15</v>
      </c>
      <c r="L628" s="10" t="s">
        <v>9</v>
      </c>
      <c r="M628" s="10">
        <v>8</v>
      </c>
    </row>
    <row r="629" spans="2:13" ht="15" customHeight="1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 s="10">
        <f>tblSalaries[[#This Row],[clean Salary (in local currency)]]*VLOOKUP(tblSalaries[[#This Row],[Currency]],tblXrate[],2,FALSE)</f>
        <v>10684.750012465542</v>
      </c>
      <c r="H629" t="s">
        <v>14</v>
      </c>
      <c r="I629" s="8" t="s">
        <v>20</v>
      </c>
      <c r="J629" t="s">
        <v>8</v>
      </c>
      <c r="L629" s="10" t="s">
        <v>18</v>
      </c>
      <c r="M629" s="10">
        <v>3</v>
      </c>
    </row>
    <row r="630" spans="2:13" ht="15" customHeight="1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 s="10">
        <f>tblSalaries[[#This Row],[clean Salary (in local currency)]]*VLOOKUP(tblSalaries[[#This Row],[Currency]],tblXrate[],2,FALSE)</f>
        <v>5342.3750062327708</v>
      </c>
      <c r="H630" t="s">
        <v>737</v>
      </c>
      <c r="I630" s="8" t="s">
        <v>279</v>
      </c>
      <c r="J630" t="s">
        <v>8</v>
      </c>
      <c r="L630" s="10" t="s">
        <v>13</v>
      </c>
      <c r="M630" s="10">
        <v>2</v>
      </c>
    </row>
    <row r="631" spans="2:13" ht="15" customHeight="1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 s="10">
        <f>tblSalaries[[#This Row],[clean Salary (in local currency)]]*VLOOKUP(tblSalaries[[#This Row],[Currency]],tblXrate[],2,FALSE)</f>
        <v>71231.666749770273</v>
      </c>
      <c r="H631" t="s">
        <v>739</v>
      </c>
      <c r="I631" s="8" t="s">
        <v>52</v>
      </c>
      <c r="J631" t="s">
        <v>8</v>
      </c>
      <c r="L631" s="10" t="s">
        <v>9</v>
      </c>
      <c r="M631" s="10">
        <v>1.5</v>
      </c>
    </row>
    <row r="632" spans="2:13" ht="15" customHeight="1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 s="10">
        <f>tblSalaries[[#This Row],[clean Salary (in local currency)]]*VLOOKUP(tblSalaries[[#This Row],[Currency]],tblXrate[],2,FALSE)</f>
        <v>80135.625093491559</v>
      </c>
      <c r="H632" t="s">
        <v>741</v>
      </c>
      <c r="I632" s="8" t="s">
        <v>4001</v>
      </c>
      <c r="J632" t="s">
        <v>8</v>
      </c>
      <c r="L632" s="10" t="s">
        <v>25</v>
      </c>
      <c r="M632" s="10">
        <v>6</v>
      </c>
    </row>
    <row r="633" spans="2:13" ht="15" customHeight="1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 s="10">
        <f>tblSalaries[[#This Row],[clean Salary (in local currency)]]*VLOOKUP(tblSalaries[[#This Row],[Currency]],tblXrate[],2,FALSE)</f>
        <v>54084.883766667976</v>
      </c>
      <c r="H633" t="s">
        <v>724</v>
      </c>
      <c r="I633" s="8" t="s">
        <v>52</v>
      </c>
      <c r="J633" t="s">
        <v>88</v>
      </c>
      <c r="L633" s="10" t="s">
        <v>9</v>
      </c>
      <c r="M633" s="10">
        <v>5</v>
      </c>
    </row>
    <row r="634" spans="2:13" ht="15" customHeight="1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 s="10">
        <f>tblSalaries[[#This Row],[clean Salary (in local currency)]]*VLOOKUP(tblSalaries[[#This Row],[Currency]],tblXrate[],2,FALSE)</f>
        <v>53000</v>
      </c>
      <c r="H634" t="s">
        <v>14</v>
      </c>
      <c r="I634" s="8" t="s">
        <v>20</v>
      </c>
      <c r="J634" t="s">
        <v>15</v>
      </c>
      <c r="L634" s="10" t="s">
        <v>9</v>
      </c>
      <c r="M634" s="10">
        <v>30</v>
      </c>
    </row>
    <row r="635" spans="2:13" ht="15" customHeight="1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 s="10">
        <f>tblSalaries[[#This Row],[clean Salary (in local currency)]]*VLOOKUP(tblSalaries[[#This Row],[Currency]],tblXrate[],2,FALSE)</f>
        <v>5342.3750062327708</v>
      </c>
      <c r="H635" t="s">
        <v>360</v>
      </c>
      <c r="I635" s="8" t="s">
        <v>3999</v>
      </c>
      <c r="J635" t="s">
        <v>8</v>
      </c>
      <c r="L635" s="10" t="s">
        <v>9</v>
      </c>
      <c r="M635" s="10">
        <v>1</v>
      </c>
    </row>
    <row r="636" spans="2:13" ht="15" customHeight="1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 s="10">
        <f>tblSalaries[[#This Row],[clean Salary (in local currency)]]*VLOOKUP(tblSalaries[[#This Row],[Currency]],tblXrate[],2,FALSE)</f>
        <v>7123.1666749770275</v>
      </c>
      <c r="H636" t="s">
        <v>744</v>
      </c>
      <c r="I636" s="8" t="s">
        <v>52</v>
      </c>
      <c r="J636" t="s">
        <v>8</v>
      </c>
      <c r="L636" s="10" t="s">
        <v>25</v>
      </c>
      <c r="M636" s="10">
        <v>5</v>
      </c>
    </row>
    <row r="637" spans="2:13" ht="15" customHeight="1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 s="10">
        <f>tblSalaries[[#This Row],[clean Salary (in local currency)]]*VLOOKUP(tblSalaries[[#This Row],[Currency]],tblXrate[],2,FALSE)</f>
        <v>10684.750012465542</v>
      </c>
      <c r="H637" t="s">
        <v>746</v>
      </c>
      <c r="I637" s="8" t="s">
        <v>52</v>
      </c>
      <c r="J637" t="s">
        <v>8</v>
      </c>
      <c r="L637" s="10" t="s">
        <v>9</v>
      </c>
      <c r="M637" s="10">
        <v>11</v>
      </c>
    </row>
    <row r="638" spans="2:13" ht="15" customHeight="1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 s="10">
        <f>tblSalaries[[#This Row],[clean Salary (in local currency)]]*VLOOKUP(tblSalaries[[#This Row],[Currency]],tblXrate[],2,FALSE)</f>
        <v>4000</v>
      </c>
      <c r="H638" t="s">
        <v>721</v>
      </c>
      <c r="I638" s="8" t="s">
        <v>3999</v>
      </c>
      <c r="J638" t="s">
        <v>8</v>
      </c>
      <c r="L638" s="10" t="s">
        <v>13</v>
      </c>
      <c r="M638" s="10">
        <v>4</v>
      </c>
    </row>
    <row r="639" spans="2:13" ht="15" customHeight="1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 s="10">
        <f>tblSalaries[[#This Row],[clean Salary (in local currency)]]*VLOOKUP(tblSalaries[[#This Row],[Currency]],tblXrate[],2,FALSE)</f>
        <v>8000</v>
      </c>
      <c r="H639" t="s">
        <v>747</v>
      </c>
      <c r="I639" s="8" t="s">
        <v>52</v>
      </c>
      <c r="J639" t="s">
        <v>748</v>
      </c>
      <c r="L639" s="10" t="s">
        <v>13</v>
      </c>
      <c r="M639" s="10">
        <v>1</v>
      </c>
    </row>
    <row r="640" spans="2:13" ht="15" customHeight="1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 s="10">
        <f>tblSalaries[[#This Row],[clean Salary (in local currency)]]*VLOOKUP(tblSalaries[[#This Row],[Currency]],tblXrate[],2,FALSE)</f>
        <v>2671.1875031163854</v>
      </c>
      <c r="H640" t="s">
        <v>749</v>
      </c>
      <c r="I640" s="8" t="s">
        <v>52</v>
      </c>
      <c r="J640" t="s">
        <v>8</v>
      </c>
      <c r="L640" s="10" t="s">
        <v>18</v>
      </c>
      <c r="M640" s="10">
        <v>5</v>
      </c>
    </row>
    <row r="641" spans="2:13" ht="15" customHeight="1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 s="10">
        <f>tblSalaries[[#This Row],[clean Salary (in local currency)]]*VLOOKUP(tblSalaries[[#This Row],[Currency]],tblXrate[],2,FALSE)</f>
        <v>14246.333349954055</v>
      </c>
      <c r="H641" t="s">
        <v>279</v>
      </c>
      <c r="I641" s="8" t="s">
        <v>279</v>
      </c>
      <c r="J641" t="s">
        <v>8</v>
      </c>
      <c r="L641" s="10" t="s">
        <v>18</v>
      </c>
      <c r="M641" s="10">
        <v>3</v>
      </c>
    </row>
    <row r="642" spans="2:13" ht="15" customHeight="1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 s="10">
        <f>tblSalaries[[#This Row],[clean Salary (in local currency)]]*VLOOKUP(tblSalaries[[#This Row],[Currency]],tblXrate[],2,FALSE)</f>
        <v>8547.8000099724322</v>
      </c>
      <c r="H642" t="s">
        <v>751</v>
      </c>
      <c r="I642" s="8" t="s">
        <v>3999</v>
      </c>
      <c r="J642" t="s">
        <v>8</v>
      </c>
      <c r="L642" s="10" t="s">
        <v>25</v>
      </c>
      <c r="M642" s="10">
        <v>3</v>
      </c>
    </row>
    <row r="643" spans="2:13" ht="15" customHeight="1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 s="10">
        <f>tblSalaries[[#This Row],[clean Salary (in local currency)]]*VLOOKUP(tblSalaries[[#This Row],[Currency]],tblXrate[],2,FALSE)</f>
        <v>7693.0200089751897</v>
      </c>
      <c r="H643" t="s">
        <v>753</v>
      </c>
      <c r="I643" s="8" t="s">
        <v>52</v>
      </c>
      <c r="J643" t="s">
        <v>8</v>
      </c>
      <c r="L643" s="10" t="s">
        <v>18</v>
      </c>
      <c r="M643" s="10">
        <v>5</v>
      </c>
    </row>
    <row r="644" spans="2:13" ht="15" customHeight="1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 s="10">
        <f>tblSalaries[[#This Row],[clean Salary (in local currency)]]*VLOOKUP(tblSalaries[[#This Row],[Currency]],tblXrate[],2,FALSE)</f>
        <v>4000</v>
      </c>
      <c r="H644" t="s">
        <v>754</v>
      </c>
      <c r="I644" s="8" t="s">
        <v>52</v>
      </c>
      <c r="J644" t="s">
        <v>8</v>
      </c>
      <c r="L644" s="10" t="s">
        <v>13</v>
      </c>
      <c r="M644" s="10">
        <v>8</v>
      </c>
    </row>
    <row r="645" spans="2:13" ht="15" customHeight="1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 s="10">
        <f>tblSalaries[[#This Row],[clean Salary (in local currency)]]*VLOOKUP(tblSalaries[[#This Row],[Currency]],tblXrate[],2,FALSE)</f>
        <v>5400</v>
      </c>
      <c r="H645" t="s">
        <v>635</v>
      </c>
      <c r="I645" s="8" t="s">
        <v>52</v>
      </c>
      <c r="J645" t="s">
        <v>8</v>
      </c>
      <c r="L645" s="10" t="s">
        <v>13</v>
      </c>
      <c r="M645" s="10">
        <v>3</v>
      </c>
    </row>
    <row r="646" spans="2:13" ht="15" customHeight="1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 s="10">
        <f>tblSalaries[[#This Row],[clean Salary (in local currency)]]*VLOOKUP(tblSalaries[[#This Row],[Currency]],tblXrate[],2,FALSE)</f>
        <v>186983.12521814698</v>
      </c>
      <c r="H646" t="s">
        <v>755</v>
      </c>
      <c r="I646" s="8" t="s">
        <v>52</v>
      </c>
      <c r="J646" t="s">
        <v>8</v>
      </c>
      <c r="L646" s="10" t="s">
        <v>18</v>
      </c>
      <c r="M646" s="10">
        <v>10</v>
      </c>
    </row>
    <row r="647" spans="2:13" ht="15" customHeight="1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 s="10">
        <f>tblSalaries[[#This Row],[clean Salary (in local currency)]]*VLOOKUP(tblSalaries[[#This Row],[Currency]],tblXrate[],2,FALSE)</f>
        <v>21500</v>
      </c>
      <c r="H647" t="s">
        <v>756</v>
      </c>
      <c r="I647" s="8" t="s">
        <v>20</v>
      </c>
      <c r="J647" t="s">
        <v>8</v>
      </c>
      <c r="L647" s="10" t="s">
        <v>9</v>
      </c>
      <c r="M647" s="10">
        <v>9</v>
      </c>
    </row>
    <row r="648" spans="2:13" ht="15" customHeight="1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 s="10">
        <f>tblSalaries[[#This Row],[clean Salary (in local currency)]]*VLOOKUP(tblSalaries[[#This Row],[Currency]],tblXrate[],2,FALSE)</f>
        <v>15000</v>
      </c>
      <c r="H648" t="s">
        <v>721</v>
      </c>
      <c r="I648" s="8" t="s">
        <v>3999</v>
      </c>
      <c r="J648" t="s">
        <v>8</v>
      </c>
      <c r="L648" s="10" t="s">
        <v>13</v>
      </c>
      <c r="M648" s="10">
        <v>2</v>
      </c>
    </row>
    <row r="649" spans="2:13" ht="15" customHeight="1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 s="10">
        <f>tblSalaries[[#This Row],[clean Salary (in local currency)]]*VLOOKUP(tblSalaries[[#This Row],[Currency]],tblXrate[],2,FALSE)</f>
        <v>2122.8177433598262</v>
      </c>
      <c r="H649" t="s">
        <v>757</v>
      </c>
      <c r="I649" s="8" t="s">
        <v>310</v>
      </c>
      <c r="J649" t="s">
        <v>17</v>
      </c>
      <c r="L649" s="10" t="s">
        <v>18</v>
      </c>
      <c r="M649" s="10">
        <v>2</v>
      </c>
    </row>
    <row r="650" spans="2:13" ht="15" customHeight="1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 s="10">
        <f>tblSalaries[[#This Row],[clean Salary (in local currency)]]*VLOOKUP(tblSalaries[[#This Row],[Currency]],tblXrate[],2,FALSE)</f>
        <v>16917.52085307044</v>
      </c>
      <c r="H650" t="s">
        <v>759</v>
      </c>
      <c r="I650" s="8" t="s">
        <v>52</v>
      </c>
      <c r="J650" t="s">
        <v>8</v>
      </c>
      <c r="L650" s="10" t="s">
        <v>9</v>
      </c>
      <c r="M650" s="10">
        <v>3</v>
      </c>
    </row>
    <row r="651" spans="2:13" ht="15" customHeight="1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 s="10">
        <f>tblSalaries[[#This Row],[clean Salary (in local currency)]]*VLOOKUP(tblSalaries[[#This Row],[Currency]],tblXrate[],2,FALSE)</f>
        <v>2938.3062534280239</v>
      </c>
      <c r="H651" t="s">
        <v>761</v>
      </c>
      <c r="I651" s="8" t="s">
        <v>52</v>
      </c>
      <c r="J651" t="s">
        <v>8</v>
      </c>
      <c r="L651" s="10" t="s">
        <v>13</v>
      </c>
      <c r="M651" s="10">
        <v>11</v>
      </c>
    </row>
    <row r="652" spans="2:13" ht="15" customHeight="1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 s="10">
        <f>tblSalaries[[#This Row],[clean Salary (in local currency)]]*VLOOKUP(tblSalaries[[#This Row],[Currency]],tblXrate[],2,FALSE)</f>
        <v>16800</v>
      </c>
      <c r="H652" t="s">
        <v>678</v>
      </c>
      <c r="I652" s="8" t="s">
        <v>20</v>
      </c>
      <c r="J652" t="s">
        <v>17</v>
      </c>
      <c r="L652" s="10" t="s">
        <v>9</v>
      </c>
      <c r="M652" s="10">
        <v>12</v>
      </c>
    </row>
    <row r="653" spans="2:13" ht="15" customHeight="1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 s="10">
        <f>tblSalaries[[#This Row],[clean Salary (in local currency)]]*VLOOKUP(tblSalaries[[#This Row],[Currency]],tblXrate[],2,FALSE)</f>
        <v>37000</v>
      </c>
      <c r="H653" t="s">
        <v>762</v>
      </c>
      <c r="I653" s="8" t="s">
        <v>279</v>
      </c>
      <c r="J653" t="s">
        <v>8</v>
      </c>
      <c r="L653" s="10" t="s">
        <v>9</v>
      </c>
      <c r="M653" s="10">
        <v>10</v>
      </c>
    </row>
    <row r="654" spans="2:13" ht="15" customHeight="1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 s="10">
        <f>tblSalaries[[#This Row],[clean Salary (in local currency)]]*VLOOKUP(tblSalaries[[#This Row],[Currency]],tblXrate[],2,FALSE)</f>
        <v>5342.3750062327708</v>
      </c>
      <c r="H654" t="s">
        <v>763</v>
      </c>
      <c r="I654" s="8" t="s">
        <v>20</v>
      </c>
      <c r="J654" t="s">
        <v>8</v>
      </c>
      <c r="L654" s="10" t="s">
        <v>9</v>
      </c>
      <c r="M654" s="10">
        <v>4.5</v>
      </c>
    </row>
    <row r="655" spans="2:13" ht="15" customHeight="1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 s="10">
        <f>tblSalaries[[#This Row],[clean Salary (in local currency)]]*VLOOKUP(tblSalaries[[#This Row],[Currency]],tblXrate[],2,FALSE)</f>
        <v>3561.5833374885137</v>
      </c>
      <c r="H655" t="s">
        <v>765</v>
      </c>
      <c r="I655" s="8" t="s">
        <v>3999</v>
      </c>
      <c r="J655" t="s">
        <v>8</v>
      </c>
      <c r="L655" s="10" t="s">
        <v>13</v>
      </c>
      <c r="M655" s="10">
        <v>3</v>
      </c>
    </row>
    <row r="656" spans="2:13" ht="15" customHeight="1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 s="10">
        <f>tblSalaries[[#This Row],[clean Salary (in local currency)]]*VLOOKUP(tblSalaries[[#This Row],[Currency]],tblXrate[],2,FALSE)</f>
        <v>8547.8000099724322</v>
      </c>
      <c r="H656" t="s">
        <v>767</v>
      </c>
      <c r="I656" s="8" t="s">
        <v>52</v>
      </c>
      <c r="J656" t="s">
        <v>8</v>
      </c>
      <c r="L656" s="10" t="s">
        <v>18</v>
      </c>
      <c r="M656" s="10">
        <v>8</v>
      </c>
    </row>
    <row r="657" spans="2:13" ht="15" customHeight="1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 s="10">
        <f>tblSalaries[[#This Row],[clean Salary (in local currency)]]*VLOOKUP(tblSalaries[[#This Row],[Currency]],tblXrate[],2,FALSE)</f>
        <v>5800</v>
      </c>
      <c r="H657" t="s">
        <v>768</v>
      </c>
      <c r="I657" s="8" t="s">
        <v>52</v>
      </c>
      <c r="J657" t="s">
        <v>8</v>
      </c>
      <c r="L657" s="10" t="s">
        <v>13</v>
      </c>
      <c r="M657" s="10">
        <v>8</v>
      </c>
    </row>
    <row r="658" spans="2:13" ht="15" customHeight="1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 s="10">
        <f>tblSalaries[[#This Row],[clean Salary (in local currency)]]*VLOOKUP(tblSalaries[[#This Row],[Currency]],tblXrate[],2,FALSE)</f>
        <v>4095.8208381117906</v>
      </c>
      <c r="H658" t="s">
        <v>721</v>
      </c>
      <c r="I658" s="8" t="s">
        <v>3999</v>
      </c>
      <c r="J658" t="s">
        <v>8</v>
      </c>
      <c r="L658" s="10" t="s">
        <v>13</v>
      </c>
      <c r="M658" s="10">
        <v>3</v>
      </c>
    </row>
    <row r="659" spans="2:13" ht="15" customHeight="1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 s="10">
        <f>tblSalaries[[#This Row],[clean Salary (in local currency)]]*VLOOKUP(tblSalaries[[#This Row],[Currency]],tblXrate[],2,FALSE)</f>
        <v>4914.9850057341491</v>
      </c>
      <c r="H659" t="s">
        <v>771</v>
      </c>
      <c r="I659" s="8" t="s">
        <v>52</v>
      </c>
      <c r="J659" t="s">
        <v>17</v>
      </c>
      <c r="L659" s="10" t="s">
        <v>25</v>
      </c>
      <c r="M659" s="10">
        <v>3</v>
      </c>
    </row>
    <row r="660" spans="2:13" ht="15" customHeight="1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 s="10">
        <f>tblSalaries[[#This Row],[clean Salary (in local currency)]]*VLOOKUP(tblSalaries[[#This Row],[Currency]],tblXrate[],2,FALSE)</f>
        <v>24000</v>
      </c>
      <c r="H660" t="s">
        <v>772</v>
      </c>
      <c r="I660" s="8" t="s">
        <v>52</v>
      </c>
      <c r="J660" t="s">
        <v>773</v>
      </c>
      <c r="L660" s="10" t="s">
        <v>9</v>
      </c>
      <c r="M660" s="10">
        <v>12</v>
      </c>
    </row>
    <row r="661" spans="2:13" ht="15" customHeight="1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 s="10">
        <f>tblSalaries[[#This Row],[clean Salary (in local currency)]]*VLOOKUP(tblSalaries[[#This Row],[Currency]],tblXrate[],2,FALSE)</f>
        <v>24000</v>
      </c>
      <c r="H661" t="s">
        <v>310</v>
      </c>
      <c r="I661" s="8" t="s">
        <v>310</v>
      </c>
      <c r="J661" t="s">
        <v>179</v>
      </c>
      <c r="L661" s="10" t="s">
        <v>18</v>
      </c>
      <c r="M661" s="10">
        <v>15</v>
      </c>
    </row>
    <row r="662" spans="2:13" ht="15" customHeight="1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 s="10">
        <f>tblSalaries[[#This Row],[clean Salary (in local currency)]]*VLOOKUP(tblSalaries[[#This Row],[Currency]],tblXrate[],2,FALSE)</f>
        <v>8738</v>
      </c>
      <c r="H662" t="s">
        <v>775</v>
      </c>
      <c r="I662" s="8" t="s">
        <v>52</v>
      </c>
      <c r="J662" t="s">
        <v>8</v>
      </c>
      <c r="L662" s="10" t="s">
        <v>13</v>
      </c>
      <c r="M662" s="10">
        <v>7.3</v>
      </c>
    </row>
    <row r="663" spans="2:13" ht="15" customHeight="1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 s="10">
        <f>tblSalaries[[#This Row],[clean Salary (in local currency)]]*VLOOKUP(tblSalaries[[#This Row],[Currency]],tblXrate[],2,FALSE)</f>
        <v>15000</v>
      </c>
      <c r="H663" t="s">
        <v>776</v>
      </c>
      <c r="I663" s="8" t="s">
        <v>20</v>
      </c>
      <c r="J663" t="s">
        <v>726</v>
      </c>
      <c r="L663" s="10" t="s">
        <v>9</v>
      </c>
      <c r="M663" s="10">
        <v>1</v>
      </c>
    </row>
    <row r="664" spans="2:13" ht="15" customHeight="1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 s="10">
        <f>tblSalaries[[#This Row],[clean Salary (in local currency)]]*VLOOKUP(tblSalaries[[#This Row],[Currency]],tblXrate[],2,FALSE)</f>
        <v>56400</v>
      </c>
      <c r="H664" t="s">
        <v>642</v>
      </c>
      <c r="I664" s="8" t="s">
        <v>52</v>
      </c>
      <c r="J664" t="s">
        <v>179</v>
      </c>
      <c r="L664" s="10" t="s">
        <v>18</v>
      </c>
      <c r="M664" s="10">
        <v>6</v>
      </c>
    </row>
    <row r="665" spans="2:13" ht="15" customHeight="1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 s="10">
        <f>tblSalaries[[#This Row],[clean Salary (in local currency)]]*VLOOKUP(tblSalaries[[#This Row],[Currency]],tblXrate[],2,FALSE)</f>
        <v>10200</v>
      </c>
      <c r="H665" t="s">
        <v>42</v>
      </c>
      <c r="I665" s="8" t="s">
        <v>20</v>
      </c>
      <c r="J665" t="s">
        <v>8</v>
      </c>
      <c r="L665" s="10" t="s">
        <v>9</v>
      </c>
      <c r="M665" s="10">
        <v>4.5</v>
      </c>
    </row>
    <row r="666" spans="2:13" ht="15" customHeight="1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 s="10">
        <f>tblSalaries[[#This Row],[clean Salary (in local currency)]]*VLOOKUP(tblSalaries[[#This Row],[Currency]],tblXrate[],2,FALSE)</f>
        <v>5787.5729234188348</v>
      </c>
      <c r="H666" t="s">
        <v>721</v>
      </c>
      <c r="I666" s="8" t="s">
        <v>3999</v>
      </c>
      <c r="J666" t="s">
        <v>8</v>
      </c>
      <c r="L666" s="10" t="s">
        <v>13</v>
      </c>
      <c r="M666" s="10">
        <v>4.5</v>
      </c>
    </row>
    <row r="667" spans="2:13" ht="15" customHeight="1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 s="10">
        <f>tblSalaries[[#This Row],[clean Salary (in local currency)]]*VLOOKUP(tblSalaries[[#This Row],[Currency]],tblXrate[],2,FALSE)</f>
        <v>105000</v>
      </c>
      <c r="H667" t="s">
        <v>76</v>
      </c>
      <c r="I667" s="8" t="s">
        <v>356</v>
      </c>
      <c r="J667" t="s">
        <v>15</v>
      </c>
      <c r="L667" s="10" t="s">
        <v>18</v>
      </c>
      <c r="M667" s="10">
        <v>15</v>
      </c>
    </row>
    <row r="668" spans="2:13" ht="15" customHeight="1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 s="10">
        <f>tblSalaries[[#This Row],[clean Salary (in local currency)]]*VLOOKUP(tblSalaries[[#This Row],[Currency]],tblXrate[],2,FALSE)</f>
        <v>4451.9791718606421</v>
      </c>
      <c r="H668" t="s">
        <v>778</v>
      </c>
      <c r="I668" s="8" t="s">
        <v>52</v>
      </c>
      <c r="J668" t="s">
        <v>8</v>
      </c>
      <c r="L668" s="10" t="s">
        <v>18</v>
      </c>
      <c r="M668" s="10">
        <v>5</v>
      </c>
    </row>
    <row r="669" spans="2:13" ht="15" customHeight="1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 s="10">
        <f>tblSalaries[[#This Row],[clean Salary (in local currency)]]*VLOOKUP(tblSalaries[[#This Row],[Currency]],tblXrate[],2,FALSE)</f>
        <v>8369.7208430980063</v>
      </c>
      <c r="H669" t="s">
        <v>356</v>
      </c>
      <c r="I669" s="8" t="s">
        <v>356</v>
      </c>
      <c r="J669" t="s">
        <v>8</v>
      </c>
      <c r="L669" s="10" t="s">
        <v>13</v>
      </c>
      <c r="M669" s="10">
        <v>4</v>
      </c>
    </row>
    <row r="670" spans="2:13" ht="15" customHeight="1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 s="10">
        <f>tblSalaries[[#This Row],[clean Salary (in local currency)]]*VLOOKUP(tblSalaries[[#This Row],[Currency]],tblXrate[],2,FALSE)</f>
        <v>17067.637625607145</v>
      </c>
      <c r="H670" t="s">
        <v>454</v>
      </c>
      <c r="I670" s="8" t="s">
        <v>52</v>
      </c>
      <c r="J670" t="s">
        <v>347</v>
      </c>
      <c r="L670" s="10" t="s">
        <v>9</v>
      </c>
      <c r="M670" s="10">
        <v>9</v>
      </c>
    </row>
    <row r="671" spans="2:13" ht="15" customHeight="1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 s="10">
        <f>tblSalaries[[#This Row],[clean Salary (in local currency)]]*VLOOKUP(tblSalaries[[#This Row],[Currency]],tblXrate[],2,FALSE)</f>
        <v>101990.96564026357</v>
      </c>
      <c r="H671" t="s">
        <v>779</v>
      </c>
      <c r="I671" s="8" t="s">
        <v>52</v>
      </c>
      <c r="J671" t="s">
        <v>84</v>
      </c>
      <c r="L671" s="10" t="s">
        <v>25</v>
      </c>
      <c r="M671" s="10">
        <v>20</v>
      </c>
    </row>
    <row r="672" spans="2:13" ht="15" customHeight="1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 s="10">
        <f>tblSalaries[[#This Row],[clean Salary (in local currency)]]*VLOOKUP(tblSalaries[[#This Row],[Currency]],tblXrate[],2,FALSE)</f>
        <v>3917.7416712373652</v>
      </c>
      <c r="H672" t="s">
        <v>781</v>
      </c>
      <c r="I672" s="8" t="s">
        <v>20</v>
      </c>
      <c r="J672" t="s">
        <v>8</v>
      </c>
      <c r="L672" s="10" t="s">
        <v>18</v>
      </c>
      <c r="M672" s="10">
        <v>3</v>
      </c>
    </row>
    <row r="673" spans="2:13" ht="15" customHeight="1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 s="10">
        <f>tblSalaries[[#This Row],[clean Salary (in local currency)]]*VLOOKUP(tblSalaries[[#This Row],[Currency]],tblXrate[],2,FALSE)</f>
        <v>52000</v>
      </c>
      <c r="H673" t="s">
        <v>782</v>
      </c>
      <c r="I673" s="8" t="s">
        <v>67</v>
      </c>
      <c r="J673" t="s">
        <v>15</v>
      </c>
      <c r="L673" s="10" t="s">
        <v>9</v>
      </c>
      <c r="M673" s="10">
        <v>18</v>
      </c>
    </row>
    <row r="674" spans="2:13" ht="15" customHeight="1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 s="10">
        <f>tblSalaries[[#This Row],[clean Salary (in local currency)]]*VLOOKUP(tblSalaries[[#This Row],[Currency]],tblXrate[],2,FALSE)</f>
        <v>4630.058338735068</v>
      </c>
      <c r="H674" t="s">
        <v>20</v>
      </c>
      <c r="I674" s="8" t="s">
        <v>20</v>
      </c>
      <c r="J674" t="s">
        <v>8</v>
      </c>
      <c r="L674" s="10" t="s">
        <v>9</v>
      </c>
      <c r="M674" s="10">
        <v>2</v>
      </c>
    </row>
    <row r="675" spans="2:13" ht="15" customHeight="1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 s="10">
        <f>tblSalaries[[#This Row],[clean Salary (in local currency)]]*VLOOKUP(tblSalaries[[#This Row],[Currency]],tblXrate[],2,FALSE)</f>
        <v>2136.9500024931081</v>
      </c>
      <c r="H675" t="s">
        <v>153</v>
      </c>
      <c r="I675" s="8" t="s">
        <v>20</v>
      </c>
      <c r="J675" t="s">
        <v>8</v>
      </c>
      <c r="L675" s="10" t="s">
        <v>18</v>
      </c>
      <c r="M675" s="10">
        <v>3</v>
      </c>
    </row>
    <row r="676" spans="2:13" ht="15" customHeight="1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 s="10">
        <f>tblSalaries[[#This Row],[clean Salary (in local currency)]]*VLOOKUP(tblSalaries[[#This Row],[Currency]],tblXrate[],2,FALSE)</f>
        <v>13000</v>
      </c>
      <c r="H676" t="s">
        <v>20</v>
      </c>
      <c r="I676" s="8" t="s">
        <v>20</v>
      </c>
      <c r="J676" t="s">
        <v>8</v>
      </c>
      <c r="L676" s="10" t="s">
        <v>25</v>
      </c>
      <c r="M676" s="10">
        <v>4</v>
      </c>
    </row>
    <row r="677" spans="2:13" ht="15" customHeight="1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 s="10">
        <f>tblSalaries[[#This Row],[clean Salary (in local currency)]]*VLOOKUP(tblSalaries[[#This Row],[Currency]],tblXrate[],2,FALSE)</f>
        <v>2564.3400029917298</v>
      </c>
      <c r="H677" t="s">
        <v>786</v>
      </c>
      <c r="I677" s="8" t="s">
        <v>52</v>
      </c>
      <c r="J677" t="s">
        <v>8</v>
      </c>
      <c r="L677" s="10" t="s">
        <v>18</v>
      </c>
      <c r="M677" s="10">
        <v>7</v>
      </c>
    </row>
    <row r="678" spans="2:13" ht="15" customHeight="1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 s="10">
        <f>tblSalaries[[#This Row],[clean Salary (in local currency)]]*VLOOKUP(tblSalaries[[#This Row],[Currency]],tblXrate[],2,FALSE)</f>
        <v>20479.104190558952</v>
      </c>
      <c r="H678" t="s">
        <v>788</v>
      </c>
      <c r="I678" s="8" t="s">
        <v>52</v>
      </c>
      <c r="J678" t="s">
        <v>8</v>
      </c>
      <c r="L678" s="10" t="s">
        <v>18</v>
      </c>
      <c r="M678" s="10">
        <v>7</v>
      </c>
    </row>
    <row r="679" spans="2:13" ht="15" customHeight="1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 s="10">
        <f>tblSalaries[[#This Row],[clean Salary (in local currency)]]*VLOOKUP(tblSalaries[[#This Row],[Currency]],tblXrate[],2,FALSE)</f>
        <v>33500</v>
      </c>
      <c r="H679" t="s">
        <v>790</v>
      </c>
      <c r="I679" s="8" t="s">
        <v>310</v>
      </c>
      <c r="J679" t="s">
        <v>359</v>
      </c>
      <c r="L679" s="10" t="s">
        <v>25</v>
      </c>
      <c r="M679" s="10">
        <v>10</v>
      </c>
    </row>
    <row r="680" spans="2:13" ht="15" customHeight="1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 s="10">
        <f>tblSalaries[[#This Row],[clean Salary (in local currency)]]*VLOOKUP(tblSalaries[[#This Row],[Currency]],tblXrate[],2,FALSE)</f>
        <v>50000</v>
      </c>
      <c r="H680" t="s">
        <v>791</v>
      </c>
      <c r="I680" s="8" t="s">
        <v>52</v>
      </c>
      <c r="J680" t="s">
        <v>8</v>
      </c>
      <c r="L680" s="10" t="s">
        <v>18</v>
      </c>
      <c r="M680" s="10">
        <v>20</v>
      </c>
    </row>
    <row r="681" spans="2:13" ht="15" customHeight="1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 s="10">
        <f>tblSalaries[[#This Row],[clean Salary (in local currency)]]*VLOOKUP(tblSalaries[[#This Row],[Currency]],tblXrate[],2,FALSE)</f>
        <v>5342.3750062327708</v>
      </c>
      <c r="H681" t="s">
        <v>792</v>
      </c>
      <c r="I681" s="8" t="s">
        <v>52</v>
      </c>
      <c r="J681" t="s">
        <v>8</v>
      </c>
      <c r="L681" s="10" t="s">
        <v>18</v>
      </c>
      <c r="M681" s="10">
        <v>3</v>
      </c>
    </row>
    <row r="682" spans="2:13" ht="15" customHeight="1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 s="10">
        <f>tblSalaries[[#This Row],[clean Salary (in local currency)]]*VLOOKUP(tblSalaries[[#This Row],[Currency]],tblXrate[],2,FALSE)</f>
        <v>11539.530013462785</v>
      </c>
      <c r="H682" t="s">
        <v>794</v>
      </c>
      <c r="I682" s="8" t="s">
        <v>20</v>
      </c>
      <c r="J682" t="s">
        <v>8</v>
      </c>
      <c r="L682" s="10" t="s">
        <v>13</v>
      </c>
      <c r="M682" s="10">
        <v>2</v>
      </c>
    </row>
    <row r="683" spans="2:13" ht="15" customHeight="1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 s="10">
        <f>tblSalaries[[#This Row],[clean Salary (in local currency)]]*VLOOKUP(tblSalaries[[#This Row],[Currency]],tblXrate[],2,FALSE)</f>
        <v>7000</v>
      </c>
      <c r="H683" t="s">
        <v>795</v>
      </c>
      <c r="I683" s="8" t="s">
        <v>52</v>
      </c>
      <c r="J683" t="s">
        <v>8</v>
      </c>
      <c r="L683" s="10" t="s">
        <v>9</v>
      </c>
      <c r="M683" s="10">
        <v>23</v>
      </c>
    </row>
    <row r="684" spans="2:13" ht="15" customHeight="1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 s="10">
        <f>tblSalaries[[#This Row],[clean Salary (in local currency)]]*VLOOKUP(tblSalaries[[#This Row],[Currency]],tblXrate[],2,FALSE)</f>
        <v>6767.0083412281756</v>
      </c>
      <c r="H684" t="s">
        <v>796</v>
      </c>
      <c r="I684" s="8" t="s">
        <v>3999</v>
      </c>
      <c r="J684" t="s">
        <v>8</v>
      </c>
      <c r="L684" s="10" t="s">
        <v>18</v>
      </c>
      <c r="M684" s="10">
        <v>6</v>
      </c>
    </row>
    <row r="685" spans="2:13" ht="15" customHeight="1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 s="10">
        <f>tblSalaries[[#This Row],[clean Salary (in local currency)]]*VLOOKUP(tblSalaries[[#This Row],[Currency]],tblXrate[],2,FALSE)</f>
        <v>3000</v>
      </c>
      <c r="H685" t="s">
        <v>798</v>
      </c>
      <c r="I685" s="8" t="s">
        <v>356</v>
      </c>
      <c r="J685" t="s">
        <v>799</v>
      </c>
      <c r="L685" s="10" t="s">
        <v>18</v>
      </c>
      <c r="M685" s="10">
        <v>2</v>
      </c>
    </row>
    <row r="686" spans="2:13" ht="15" customHeight="1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 s="10">
        <f>tblSalaries[[#This Row],[clean Salary (in local currency)]]*VLOOKUP(tblSalaries[[#This Row],[Currency]],tblXrate[],2,FALSE)</f>
        <v>4451.9791718606421</v>
      </c>
      <c r="H686" t="s">
        <v>801</v>
      </c>
      <c r="I686" s="8" t="s">
        <v>3999</v>
      </c>
      <c r="J686" t="s">
        <v>8</v>
      </c>
      <c r="L686" s="10" t="s">
        <v>13</v>
      </c>
      <c r="M686" s="10">
        <v>4</v>
      </c>
    </row>
    <row r="687" spans="2:13" ht="15" customHeight="1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 s="10">
        <f>tblSalaries[[#This Row],[clean Salary (in local currency)]]*VLOOKUP(tblSalaries[[#This Row],[Currency]],tblXrate[],2,FALSE)</f>
        <v>2671.1875031163854</v>
      </c>
      <c r="H687" t="s">
        <v>803</v>
      </c>
      <c r="I687" s="8" t="s">
        <v>4001</v>
      </c>
      <c r="J687" t="s">
        <v>8</v>
      </c>
      <c r="L687" s="10" t="s">
        <v>9</v>
      </c>
      <c r="M687" s="10">
        <v>4.5</v>
      </c>
    </row>
    <row r="688" spans="2:13" ht="15" customHeight="1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 s="10">
        <f>tblSalaries[[#This Row],[clean Salary (in local currency)]]*VLOOKUP(tblSalaries[[#This Row],[Currency]],tblXrate[],2,FALSE)</f>
        <v>4957.7240057840108</v>
      </c>
      <c r="H688" t="s">
        <v>804</v>
      </c>
      <c r="I688" s="8" t="s">
        <v>52</v>
      </c>
      <c r="J688" t="s">
        <v>8</v>
      </c>
      <c r="L688" s="10" t="s">
        <v>9</v>
      </c>
      <c r="M688" s="10">
        <v>5</v>
      </c>
    </row>
    <row r="689" spans="2:13" ht="15" customHeight="1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 s="10">
        <f>tblSalaries[[#This Row],[clean Salary (in local currency)]]*VLOOKUP(tblSalaries[[#This Row],[Currency]],tblXrate[],2,FALSE)</f>
        <v>3205.4250037396623</v>
      </c>
      <c r="H689" t="s">
        <v>805</v>
      </c>
      <c r="I689" s="8" t="s">
        <v>310</v>
      </c>
      <c r="J689" t="s">
        <v>8</v>
      </c>
      <c r="L689" s="10" t="s">
        <v>18</v>
      </c>
      <c r="M689" s="10">
        <v>14</v>
      </c>
    </row>
    <row r="690" spans="2:13" ht="15" customHeight="1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 s="10">
        <f>tblSalaries[[#This Row],[clean Salary (in local currency)]]*VLOOKUP(tblSalaries[[#This Row],[Currency]],tblXrate[],2,FALSE)</f>
        <v>14246.333349954055</v>
      </c>
      <c r="H690" t="s">
        <v>52</v>
      </c>
      <c r="I690" s="8" t="s">
        <v>52</v>
      </c>
      <c r="J690" t="s">
        <v>8</v>
      </c>
      <c r="L690" s="10" t="s">
        <v>9</v>
      </c>
      <c r="M690" s="10">
        <v>7</v>
      </c>
    </row>
    <row r="691" spans="2:13" ht="15" customHeight="1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 s="10">
        <f>tblSalaries[[#This Row],[clean Salary (in local currency)]]*VLOOKUP(tblSalaries[[#This Row],[Currency]],tblXrate[],2,FALSE)</f>
        <v>5342.3750062327708</v>
      </c>
      <c r="H691" t="s">
        <v>20</v>
      </c>
      <c r="I691" s="8" t="s">
        <v>20</v>
      </c>
      <c r="J691" t="s">
        <v>8</v>
      </c>
      <c r="L691" s="10" t="s">
        <v>13</v>
      </c>
      <c r="M691" s="10">
        <v>7</v>
      </c>
    </row>
    <row r="692" spans="2:13" ht="15" customHeight="1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 s="10">
        <f>tblSalaries[[#This Row],[clean Salary (in local currency)]]*VLOOKUP(tblSalaries[[#This Row],[Currency]],tblXrate[],2,FALSE)</f>
        <v>6588.9291743537506</v>
      </c>
      <c r="H692" t="s">
        <v>386</v>
      </c>
      <c r="I692" s="8" t="s">
        <v>20</v>
      </c>
      <c r="J692" t="s">
        <v>8</v>
      </c>
      <c r="L692" s="10" t="s">
        <v>13</v>
      </c>
      <c r="M692" s="10">
        <v>2</v>
      </c>
    </row>
    <row r="693" spans="2:13" ht="15" customHeight="1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 s="10">
        <f>tblSalaries[[#This Row],[clean Salary (in local currency)]]*VLOOKUP(tblSalaries[[#This Row],[Currency]],tblXrate[],2,FALSE)</f>
        <v>6588.9291743537506</v>
      </c>
      <c r="H693" t="s">
        <v>386</v>
      </c>
      <c r="I693" s="8" t="s">
        <v>20</v>
      </c>
      <c r="J693" t="s">
        <v>8</v>
      </c>
      <c r="L693" s="10" t="s">
        <v>13</v>
      </c>
      <c r="M693" s="10">
        <v>2</v>
      </c>
    </row>
    <row r="694" spans="2:13" ht="15" customHeight="1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 s="10">
        <f>tblSalaries[[#This Row],[clean Salary (in local currency)]]*VLOOKUP(tblSalaries[[#This Row],[Currency]],tblXrate[],2,FALSE)</f>
        <v>35000</v>
      </c>
      <c r="H694" t="s">
        <v>660</v>
      </c>
      <c r="I694" s="8" t="s">
        <v>67</v>
      </c>
      <c r="J694" t="s">
        <v>15</v>
      </c>
      <c r="L694" s="10" t="s">
        <v>9</v>
      </c>
      <c r="M694" s="10">
        <v>10</v>
      </c>
    </row>
    <row r="695" spans="2:13" ht="15" customHeight="1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 s="10">
        <f>tblSalaries[[#This Row],[clean Salary (in local currency)]]*VLOOKUP(tblSalaries[[#This Row],[Currency]],tblXrate[],2,FALSE)</f>
        <v>12821.700014958649</v>
      </c>
      <c r="H695" t="s">
        <v>808</v>
      </c>
      <c r="I695" s="8" t="s">
        <v>310</v>
      </c>
      <c r="J695" t="s">
        <v>8</v>
      </c>
      <c r="L695" s="10" t="s">
        <v>9</v>
      </c>
      <c r="M695" s="10">
        <v>4</v>
      </c>
    </row>
    <row r="696" spans="2:13" ht="15" customHeight="1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 s="10">
        <f>tblSalaries[[#This Row],[clean Salary (in local currency)]]*VLOOKUP(tblSalaries[[#This Row],[Currency]],tblXrate[],2,FALSE)</f>
        <v>10684.750012465542</v>
      </c>
      <c r="H696" t="s">
        <v>809</v>
      </c>
      <c r="I696" s="8" t="s">
        <v>52</v>
      </c>
      <c r="J696" t="s">
        <v>8</v>
      </c>
      <c r="L696" s="10" t="s">
        <v>25</v>
      </c>
      <c r="M696" s="10">
        <v>2</v>
      </c>
    </row>
    <row r="697" spans="2:13" ht="15" customHeight="1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 s="10">
        <f>tblSalaries[[#This Row],[clean Salary (in local currency)]]*VLOOKUP(tblSalaries[[#This Row],[Currency]],tblXrate[],2,FALSE)</f>
        <v>10000</v>
      </c>
      <c r="H697" t="s">
        <v>749</v>
      </c>
      <c r="I697" s="8" t="s">
        <v>52</v>
      </c>
      <c r="J697" t="s">
        <v>8</v>
      </c>
      <c r="L697" s="10" t="s">
        <v>9</v>
      </c>
      <c r="M697" s="10">
        <v>2</v>
      </c>
    </row>
    <row r="698" spans="2:13" ht="15" customHeight="1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 s="10">
        <f>tblSalaries[[#This Row],[clean Salary (in local currency)]]*VLOOKUP(tblSalaries[[#This Row],[Currency]],tblXrate[],2,FALSE)</f>
        <v>2136.9500024931081</v>
      </c>
      <c r="H698" t="s">
        <v>811</v>
      </c>
      <c r="I698" s="8" t="s">
        <v>20</v>
      </c>
      <c r="J698" t="s">
        <v>8</v>
      </c>
      <c r="L698" s="10" t="s">
        <v>25</v>
      </c>
      <c r="M698" s="10">
        <v>0</v>
      </c>
    </row>
    <row r="699" spans="2:13" ht="15" customHeight="1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 s="10">
        <f>tblSalaries[[#This Row],[clean Salary (in local currency)]]*VLOOKUP(tblSalaries[[#This Row],[Currency]],tblXrate[],2,FALSE)</f>
        <v>8547.8000099724322</v>
      </c>
      <c r="H699" t="s">
        <v>207</v>
      </c>
      <c r="I699" s="8" t="s">
        <v>20</v>
      </c>
      <c r="J699" t="s">
        <v>8</v>
      </c>
      <c r="L699" s="10" t="s">
        <v>9</v>
      </c>
      <c r="M699" s="10">
        <v>4</v>
      </c>
    </row>
    <row r="700" spans="2:13" ht="15" customHeight="1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 s="10">
        <f>tblSalaries[[#This Row],[clean Salary (in local currency)]]*VLOOKUP(tblSalaries[[#This Row],[Currency]],tblXrate[],2,FALSE)</f>
        <v>8013.5625093491553</v>
      </c>
      <c r="H700" t="s">
        <v>153</v>
      </c>
      <c r="I700" s="8" t="s">
        <v>20</v>
      </c>
      <c r="J700" t="s">
        <v>8</v>
      </c>
      <c r="L700" s="10" t="s">
        <v>13</v>
      </c>
      <c r="M700" s="10">
        <v>8</v>
      </c>
    </row>
    <row r="701" spans="2:13" ht="15" customHeight="1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 s="10">
        <f>tblSalaries[[#This Row],[clean Salary (in local currency)]]*VLOOKUP(tblSalaries[[#This Row],[Currency]],tblXrate[],2,FALSE)</f>
        <v>7123.1666749770275</v>
      </c>
      <c r="H701" t="s">
        <v>356</v>
      </c>
      <c r="I701" s="8" t="s">
        <v>356</v>
      </c>
      <c r="J701" t="s">
        <v>8</v>
      </c>
      <c r="L701" s="10" t="s">
        <v>9</v>
      </c>
      <c r="M701" s="10">
        <v>0</v>
      </c>
    </row>
    <row r="702" spans="2:13" ht="15" customHeight="1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 s="10">
        <f>tblSalaries[[#This Row],[clean Salary (in local currency)]]*VLOOKUP(tblSalaries[[#This Row],[Currency]],tblXrate[],2,FALSE)</f>
        <v>40958.208381117904</v>
      </c>
      <c r="H702" t="s">
        <v>256</v>
      </c>
      <c r="I702" s="8" t="s">
        <v>20</v>
      </c>
      <c r="J702" t="s">
        <v>8</v>
      </c>
      <c r="L702" s="10" t="s">
        <v>13</v>
      </c>
      <c r="M702" s="10">
        <v>5</v>
      </c>
    </row>
    <row r="703" spans="2:13" ht="15" customHeight="1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 s="10">
        <f>tblSalaries[[#This Row],[clean Salary (in local currency)]]*VLOOKUP(tblSalaries[[#This Row],[Currency]],tblXrate[],2,FALSE)</f>
        <v>11325.835013213473</v>
      </c>
      <c r="H703" t="s">
        <v>815</v>
      </c>
      <c r="I703" s="8" t="s">
        <v>52</v>
      </c>
      <c r="J703" t="s">
        <v>8</v>
      </c>
      <c r="L703" s="10" t="s">
        <v>9</v>
      </c>
      <c r="M703" s="10">
        <v>2</v>
      </c>
    </row>
    <row r="704" spans="2:13" ht="15" customHeight="1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 s="10">
        <f>tblSalaries[[#This Row],[clean Salary (in local currency)]]*VLOOKUP(tblSalaries[[#This Row],[Currency]],tblXrate[],2,FALSE)</f>
        <v>15000</v>
      </c>
      <c r="H704" t="s">
        <v>817</v>
      </c>
      <c r="I704" s="8" t="s">
        <v>310</v>
      </c>
      <c r="J704" t="s">
        <v>818</v>
      </c>
      <c r="L704" s="10" t="s">
        <v>9</v>
      </c>
      <c r="M704" s="10">
        <v>2</v>
      </c>
    </row>
    <row r="705" spans="2:13" ht="15" customHeight="1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 s="10">
        <f>tblSalaries[[#This Row],[clean Salary (in local currency)]]*VLOOKUP(tblSalaries[[#This Row],[Currency]],tblXrate[],2,FALSE)</f>
        <v>12000</v>
      </c>
      <c r="H705" t="s">
        <v>819</v>
      </c>
      <c r="I705" s="8" t="s">
        <v>20</v>
      </c>
      <c r="J705" t="s">
        <v>820</v>
      </c>
      <c r="L705" s="10" t="s">
        <v>9</v>
      </c>
      <c r="M705" s="10">
        <v>12</v>
      </c>
    </row>
    <row r="706" spans="2:13" ht="15" customHeight="1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 s="10">
        <f>tblSalaries[[#This Row],[clean Salary (in local currency)]]*VLOOKUP(tblSalaries[[#This Row],[Currency]],tblXrate[],2,FALSE)</f>
        <v>8903.9583437212841</v>
      </c>
      <c r="H706" t="s">
        <v>821</v>
      </c>
      <c r="I706" s="8" t="s">
        <v>3999</v>
      </c>
      <c r="J706" t="s">
        <v>8</v>
      </c>
      <c r="L706" s="10" t="s">
        <v>18</v>
      </c>
      <c r="M706" s="10">
        <v>1</v>
      </c>
    </row>
    <row r="707" spans="2:13" ht="15" customHeight="1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 s="10">
        <f>tblSalaries[[#This Row],[clean Salary (in local currency)]]*VLOOKUP(tblSalaries[[#This Row],[Currency]],tblXrate[],2,FALSE)</f>
        <v>8903.9583437212841</v>
      </c>
      <c r="H707" t="s">
        <v>279</v>
      </c>
      <c r="I707" s="8" t="s">
        <v>279</v>
      </c>
      <c r="J707" t="s">
        <v>8</v>
      </c>
      <c r="L707" s="10" t="s">
        <v>13</v>
      </c>
      <c r="M707" s="10">
        <v>2</v>
      </c>
    </row>
    <row r="708" spans="2:13" ht="15" customHeight="1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 s="10">
        <f>tblSalaries[[#This Row],[clean Salary (in local currency)]]*VLOOKUP(tblSalaries[[#This Row],[Currency]],tblXrate[],2,FALSE)</f>
        <v>12821.700014958649</v>
      </c>
      <c r="H708" t="s">
        <v>823</v>
      </c>
      <c r="I708" s="8" t="s">
        <v>52</v>
      </c>
      <c r="J708" t="s">
        <v>8</v>
      </c>
      <c r="L708" s="10" t="s">
        <v>13</v>
      </c>
      <c r="M708" s="10">
        <v>10</v>
      </c>
    </row>
    <row r="709" spans="2:13" ht="15" customHeight="1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 s="10">
        <f>tblSalaries[[#This Row],[clean Salary (in local currency)]]*VLOOKUP(tblSalaries[[#This Row],[Currency]],tblXrate[],2,FALSE)</f>
        <v>3205.4250037396623</v>
      </c>
      <c r="H709" t="s">
        <v>825</v>
      </c>
      <c r="I709" s="8" t="s">
        <v>52</v>
      </c>
      <c r="J709" t="s">
        <v>8</v>
      </c>
      <c r="L709" s="10" t="s">
        <v>13</v>
      </c>
      <c r="M709" s="10">
        <v>7</v>
      </c>
    </row>
    <row r="710" spans="2:13" ht="15" customHeight="1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 s="10">
        <f>tblSalaries[[#This Row],[clean Salary (in local currency)]]*VLOOKUP(tblSalaries[[#This Row],[Currency]],tblXrate[],2,FALSE)</f>
        <v>6677.9687577909626</v>
      </c>
      <c r="H710" t="s">
        <v>91</v>
      </c>
      <c r="I710" s="8" t="s">
        <v>52</v>
      </c>
      <c r="J710" t="s">
        <v>8</v>
      </c>
      <c r="L710" s="10" t="s">
        <v>18</v>
      </c>
      <c r="M710" s="10">
        <v>6</v>
      </c>
    </row>
    <row r="711" spans="2:13" ht="15" customHeight="1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 s="10">
        <f>tblSalaries[[#This Row],[clean Salary (in local currency)]]*VLOOKUP(tblSalaries[[#This Row],[Currency]],tblXrate[],2,FALSE)</f>
        <v>67794.987956419791</v>
      </c>
      <c r="H711" t="s">
        <v>826</v>
      </c>
      <c r="I711" s="8" t="s">
        <v>52</v>
      </c>
      <c r="J711" t="s">
        <v>672</v>
      </c>
      <c r="L711" s="10" t="s">
        <v>9</v>
      </c>
      <c r="M711" s="10">
        <v>15</v>
      </c>
    </row>
    <row r="712" spans="2:13" ht="15" customHeight="1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 s="10">
        <f>tblSalaries[[#This Row],[clean Salary (in local currency)]]*VLOOKUP(tblSalaries[[#This Row],[Currency]],tblXrate[],2,FALSE)</f>
        <v>31250</v>
      </c>
      <c r="H712" t="s">
        <v>827</v>
      </c>
      <c r="I712" s="8" t="s">
        <v>52</v>
      </c>
      <c r="J712" t="s">
        <v>8</v>
      </c>
      <c r="L712" s="10" t="s">
        <v>18</v>
      </c>
      <c r="M712" s="10">
        <v>6</v>
      </c>
    </row>
    <row r="713" spans="2:13" ht="15" customHeight="1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 s="10">
        <f>tblSalaries[[#This Row],[clean Salary (in local currency)]]*VLOOKUP(tblSalaries[[#This Row],[Currency]],tblXrate[],2,FALSE)</f>
        <v>2165.2740982270229</v>
      </c>
      <c r="H713" t="s">
        <v>829</v>
      </c>
      <c r="I713" s="8" t="s">
        <v>52</v>
      </c>
      <c r="J713" t="s">
        <v>17</v>
      </c>
      <c r="L713" s="10" t="s">
        <v>13</v>
      </c>
      <c r="M713" s="10">
        <v>2</v>
      </c>
    </row>
    <row r="714" spans="2:13" ht="15" customHeight="1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 s="10">
        <f>tblSalaries[[#This Row],[clean Salary (in local currency)]]*VLOOKUP(tblSalaries[[#This Row],[Currency]],tblXrate[],2,FALSE)</f>
        <v>7123.1666749770275</v>
      </c>
      <c r="H714" t="s">
        <v>831</v>
      </c>
      <c r="I714" s="8" t="s">
        <v>3999</v>
      </c>
      <c r="J714" t="s">
        <v>8</v>
      </c>
      <c r="L714" s="10" t="s">
        <v>13</v>
      </c>
      <c r="M714" s="10">
        <v>4</v>
      </c>
    </row>
    <row r="715" spans="2:13" ht="15" customHeight="1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 s="10">
        <f>tblSalaries[[#This Row],[clean Salary (in local currency)]]*VLOOKUP(tblSalaries[[#This Row],[Currency]],tblXrate[],2,FALSE)</f>
        <v>130000</v>
      </c>
      <c r="H715" t="s">
        <v>833</v>
      </c>
      <c r="I715" s="8" t="s">
        <v>52</v>
      </c>
      <c r="J715" t="s">
        <v>84</v>
      </c>
      <c r="L715" s="10" t="s">
        <v>9</v>
      </c>
      <c r="M715" s="10">
        <v>3</v>
      </c>
    </row>
    <row r="716" spans="2:13" ht="15" customHeight="1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 s="10">
        <f>tblSalaries[[#This Row],[clean Salary (in local currency)]]*VLOOKUP(tblSalaries[[#This Row],[Currency]],tblXrate[],2,FALSE)</f>
        <v>4451.9791718606421</v>
      </c>
      <c r="H716" t="s">
        <v>804</v>
      </c>
      <c r="I716" s="8" t="s">
        <v>52</v>
      </c>
      <c r="J716" t="s">
        <v>8</v>
      </c>
      <c r="L716" s="10" t="s">
        <v>9</v>
      </c>
      <c r="M716" s="10">
        <v>6</v>
      </c>
    </row>
    <row r="717" spans="2:13" ht="15" customHeight="1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 s="10">
        <f>tblSalaries[[#This Row],[clean Salary (in local currency)]]*VLOOKUP(tblSalaries[[#This Row],[Currency]],tblXrate[],2,FALSE)</f>
        <v>9600</v>
      </c>
      <c r="H717" t="s">
        <v>147</v>
      </c>
      <c r="I717" s="8" t="s">
        <v>20</v>
      </c>
      <c r="J717" t="s">
        <v>48</v>
      </c>
      <c r="L717" s="10" t="s">
        <v>9</v>
      </c>
      <c r="M717" s="10">
        <v>2</v>
      </c>
    </row>
    <row r="718" spans="2:13" ht="15" customHeight="1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 s="10">
        <f>tblSalaries[[#This Row],[clean Salary (in local currency)]]*VLOOKUP(tblSalaries[[#This Row],[Currency]],tblXrate[],2,FALSE)</f>
        <v>6945.0875081026015</v>
      </c>
      <c r="H718" t="s">
        <v>207</v>
      </c>
      <c r="I718" s="8" t="s">
        <v>20</v>
      </c>
      <c r="J718" t="s">
        <v>8</v>
      </c>
      <c r="L718" s="10" t="s">
        <v>9</v>
      </c>
      <c r="M718" s="10">
        <v>1</v>
      </c>
    </row>
    <row r="719" spans="2:13" ht="15" customHeight="1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 s="10">
        <f>tblSalaries[[#This Row],[clean Salary (in local currency)]]*VLOOKUP(tblSalaries[[#This Row],[Currency]],tblXrate[],2,FALSE)</f>
        <v>10684.750012465542</v>
      </c>
      <c r="H719" t="s">
        <v>836</v>
      </c>
      <c r="I719" s="8" t="s">
        <v>310</v>
      </c>
      <c r="J719" t="s">
        <v>8</v>
      </c>
      <c r="L719" s="10" t="s">
        <v>13</v>
      </c>
      <c r="M719" s="10">
        <v>7</v>
      </c>
    </row>
    <row r="720" spans="2:13" ht="15" customHeight="1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 s="10">
        <f>tblSalaries[[#This Row],[clean Salary (in local currency)]]*VLOOKUP(tblSalaries[[#This Row],[Currency]],tblXrate[],2,FALSE)</f>
        <v>8547.8000099724322</v>
      </c>
      <c r="H720" t="s">
        <v>837</v>
      </c>
      <c r="I720" s="8" t="s">
        <v>20</v>
      </c>
      <c r="J720" t="s">
        <v>8</v>
      </c>
      <c r="L720" s="10" t="s">
        <v>18</v>
      </c>
      <c r="M720" s="10">
        <v>3.5</v>
      </c>
    </row>
    <row r="721" spans="2:13" ht="15" customHeight="1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 s="10">
        <f>tblSalaries[[#This Row],[clean Salary (in local currency)]]*VLOOKUP(tblSalaries[[#This Row],[Currency]],tblXrate[],2,FALSE)</f>
        <v>35000</v>
      </c>
      <c r="H721" t="s">
        <v>616</v>
      </c>
      <c r="I721" s="8" t="s">
        <v>20</v>
      </c>
      <c r="J721" t="s">
        <v>8</v>
      </c>
      <c r="L721" s="10" t="s">
        <v>9</v>
      </c>
      <c r="M721" s="10">
        <v>10</v>
      </c>
    </row>
    <row r="722" spans="2:13" ht="15" customHeight="1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 s="10">
        <f>tblSalaries[[#This Row],[clean Salary (in local currency)]]*VLOOKUP(tblSalaries[[#This Row],[Currency]],tblXrate[],2,FALSE)</f>
        <v>17807.916687442568</v>
      </c>
      <c r="H722" t="s">
        <v>839</v>
      </c>
      <c r="I722" s="8" t="s">
        <v>20</v>
      </c>
      <c r="J722" t="s">
        <v>8</v>
      </c>
      <c r="L722" s="10" t="s">
        <v>18</v>
      </c>
      <c r="M722" s="10">
        <v>12</v>
      </c>
    </row>
    <row r="723" spans="2:13" ht="15" customHeight="1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 s="10">
        <f>tblSalaries[[#This Row],[clean Salary (in local currency)]]*VLOOKUP(tblSalaries[[#This Row],[Currency]],tblXrate[],2,FALSE)</f>
        <v>3205.4250037396623</v>
      </c>
      <c r="H723" t="s">
        <v>310</v>
      </c>
      <c r="I723" s="8" t="s">
        <v>310</v>
      </c>
      <c r="J723" t="s">
        <v>8</v>
      </c>
      <c r="L723" s="10" t="s">
        <v>13</v>
      </c>
      <c r="M723" s="10">
        <v>4</v>
      </c>
    </row>
    <row r="724" spans="2:13" ht="15" customHeight="1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 s="10">
        <f>tblSalaries[[#This Row],[clean Salary (in local currency)]]*VLOOKUP(tblSalaries[[#This Row],[Currency]],tblXrate[],2,FALSE)</f>
        <v>60000</v>
      </c>
      <c r="H724" t="s">
        <v>52</v>
      </c>
      <c r="I724" s="8" t="s">
        <v>52</v>
      </c>
      <c r="J724" t="s">
        <v>65</v>
      </c>
      <c r="L724" s="10" t="s">
        <v>9</v>
      </c>
      <c r="M724" s="10">
        <v>10</v>
      </c>
    </row>
    <row r="725" spans="2:13" ht="15" customHeight="1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 s="10">
        <f>tblSalaries[[#This Row],[clean Salary (in local currency)]]*VLOOKUP(tblSalaries[[#This Row],[Currency]],tblXrate[],2,FALSE)</f>
        <v>14246.333349954055</v>
      </c>
      <c r="H725" t="s">
        <v>52</v>
      </c>
      <c r="I725" s="8" t="s">
        <v>52</v>
      </c>
      <c r="J725" t="s">
        <v>8</v>
      </c>
      <c r="L725" s="10" t="s">
        <v>18</v>
      </c>
      <c r="M725" s="10">
        <v>13</v>
      </c>
    </row>
    <row r="726" spans="2:13" ht="15" customHeight="1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 s="10">
        <f>tblSalaries[[#This Row],[clean Salary (in local currency)]]*VLOOKUP(tblSalaries[[#This Row],[Currency]],tblXrate[],2,FALSE)</f>
        <v>10684.750012465542</v>
      </c>
      <c r="H726" t="s">
        <v>842</v>
      </c>
      <c r="I726" s="8" t="s">
        <v>52</v>
      </c>
      <c r="J726" t="s">
        <v>8</v>
      </c>
      <c r="L726" s="10" t="s">
        <v>18</v>
      </c>
      <c r="M726" s="10">
        <v>8</v>
      </c>
    </row>
    <row r="727" spans="2:13" ht="15" customHeight="1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 s="10">
        <f>tblSalaries[[#This Row],[clean Salary (in local currency)]]*VLOOKUP(tblSalaries[[#This Row],[Currency]],tblXrate[],2,FALSE)</f>
        <v>40000</v>
      </c>
      <c r="H727" t="s">
        <v>843</v>
      </c>
      <c r="I727" s="8" t="s">
        <v>52</v>
      </c>
      <c r="J727" t="s">
        <v>8</v>
      </c>
      <c r="L727" s="10" t="s">
        <v>13</v>
      </c>
      <c r="M727" s="10">
        <v>15</v>
      </c>
    </row>
    <row r="728" spans="2:13" ht="15" customHeight="1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 s="10">
        <f>tblSalaries[[#This Row],[clean Salary (in local currency)]]*VLOOKUP(tblSalaries[[#This Row],[Currency]],tblXrate[],2,FALSE)</f>
        <v>5022</v>
      </c>
      <c r="H728" t="s">
        <v>844</v>
      </c>
      <c r="I728" s="8" t="s">
        <v>20</v>
      </c>
      <c r="J728" t="s">
        <v>17</v>
      </c>
      <c r="L728" s="10" t="s">
        <v>9</v>
      </c>
      <c r="M728" s="10">
        <v>15</v>
      </c>
    </row>
    <row r="729" spans="2:13" ht="15" customHeight="1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 s="10">
        <f>tblSalaries[[#This Row],[clean Salary (in local currency)]]*VLOOKUP(tblSalaries[[#This Row],[Currency]],tblXrate[],2,FALSE)</f>
        <v>7301.2458418514525</v>
      </c>
      <c r="H729" t="s">
        <v>7</v>
      </c>
      <c r="I729" s="8" t="s">
        <v>20</v>
      </c>
      <c r="J729" t="s">
        <v>8</v>
      </c>
      <c r="L729" s="10" t="s">
        <v>13</v>
      </c>
      <c r="M729" s="10">
        <v>5</v>
      </c>
    </row>
    <row r="730" spans="2:13" ht="15" customHeight="1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 s="10">
        <f>tblSalaries[[#This Row],[clean Salary (in local currency)]]*VLOOKUP(tblSalaries[[#This Row],[Currency]],tblXrate[],2,FALSE)</f>
        <v>19831.432821021317</v>
      </c>
      <c r="H730" t="s">
        <v>846</v>
      </c>
      <c r="I730" s="8" t="s">
        <v>20</v>
      </c>
      <c r="J730" t="s">
        <v>847</v>
      </c>
      <c r="L730" s="10" t="s">
        <v>13</v>
      </c>
      <c r="M730" s="10">
        <v>5</v>
      </c>
    </row>
    <row r="731" spans="2:13" ht="15" customHeight="1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 s="10">
        <f>tblSalaries[[#This Row],[clean Salary (in local currency)]]*VLOOKUP(tblSalaries[[#This Row],[Currency]],tblXrate[],2,FALSE)</f>
        <v>10684.750012465542</v>
      </c>
      <c r="H731" t="s">
        <v>642</v>
      </c>
      <c r="I731" s="8" t="s">
        <v>52</v>
      </c>
      <c r="J731" t="s">
        <v>8</v>
      </c>
      <c r="L731" s="10" t="s">
        <v>9</v>
      </c>
      <c r="M731" s="10">
        <v>5</v>
      </c>
    </row>
    <row r="732" spans="2:13" ht="15" customHeight="1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 s="10">
        <f>tblSalaries[[#This Row],[clean Salary (in local currency)]]*VLOOKUP(tblSalaries[[#This Row],[Currency]],tblXrate[],2,FALSE)</f>
        <v>4800</v>
      </c>
      <c r="H732" t="s">
        <v>850</v>
      </c>
      <c r="I732" s="8" t="s">
        <v>20</v>
      </c>
      <c r="J732" t="s">
        <v>851</v>
      </c>
      <c r="L732" s="10" t="s">
        <v>9</v>
      </c>
      <c r="M732" s="10">
        <v>2</v>
      </c>
    </row>
    <row r="733" spans="2:13" ht="15" customHeight="1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 s="10">
        <f>tblSalaries[[#This Row],[clean Salary (in local currency)]]*VLOOKUP(tblSalaries[[#This Row],[Currency]],tblXrate[],2,FALSE)</f>
        <v>83846.362973446114</v>
      </c>
      <c r="H733" t="s">
        <v>853</v>
      </c>
      <c r="I733" s="8" t="s">
        <v>20</v>
      </c>
      <c r="J733" t="s">
        <v>378</v>
      </c>
      <c r="L733" s="10" t="s">
        <v>9</v>
      </c>
      <c r="M733" s="10">
        <v>7</v>
      </c>
    </row>
    <row r="734" spans="2:13" ht="15" customHeight="1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 s="10">
        <f>tblSalaries[[#This Row],[clean Salary (in local currency)]]*VLOOKUP(tblSalaries[[#This Row],[Currency]],tblXrate[],2,FALSE)</f>
        <v>15000</v>
      </c>
      <c r="H734" t="s">
        <v>854</v>
      </c>
      <c r="I734" s="8" t="s">
        <v>488</v>
      </c>
      <c r="J734" t="s">
        <v>8</v>
      </c>
      <c r="L734" s="10" t="s">
        <v>18</v>
      </c>
      <c r="M734" s="10">
        <v>2</v>
      </c>
    </row>
    <row r="735" spans="2:13" ht="15" customHeight="1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 s="10">
        <f>tblSalaries[[#This Row],[clean Salary (in local currency)]]*VLOOKUP(tblSalaries[[#This Row],[Currency]],tblXrate[],2,FALSE)</f>
        <v>10000</v>
      </c>
      <c r="H735" t="s">
        <v>855</v>
      </c>
      <c r="I735" s="8" t="s">
        <v>20</v>
      </c>
      <c r="J735" t="s">
        <v>8</v>
      </c>
      <c r="L735" s="10" t="s">
        <v>9</v>
      </c>
      <c r="M735" s="10">
        <v>12</v>
      </c>
    </row>
    <row r="736" spans="2:13" ht="15" customHeight="1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 s="10">
        <f>tblSalaries[[#This Row],[clean Salary (in local currency)]]*VLOOKUP(tblSalaries[[#This Row],[Currency]],tblXrate[],2,FALSE)</f>
        <v>116637.19213297902</v>
      </c>
      <c r="H736" t="s">
        <v>856</v>
      </c>
      <c r="I736" s="8" t="s">
        <v>52</v>
      </c>
      <c r="J736" t="s">
        <v>71</v>
      </c>
      <c r="L736" s="10" t="s">
        <v>9</v>
      </c>
      <c r="M736" s="10">
        <v>5</v>
      </c>
    </row>
    <row r="737" spans="2:13" ht="15" customHeight="1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 s="10">
        <f>tblSalaries[[#This Row],[clean Salary (in local currency)]]*VLOOKUP(tblSalaries[[#This Row],[Currency]],tblXrate[],2,FALSE)</f>
        <v>34357.533974522659</v>
      </c>
      <c r="H737" t="s">
        <v>153</v>
      </c>
      <c r="I737" s="8" t="s">
        <v>20</v>
      </c>
      <c r="J737" t="s">
        <v>71</v>
      </c>
      <c r="L737" s="10" t="s">
        <v>13</v>
      </c>
      <c r="M737" s="10">
        <v>1.5</v>
      </c>
    </row>
    <row r="738" spans="2:13" ht="15" customHeight="1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 s="10">
        <f>tblSalaries[[#This Row],[clean Salary (in local currency)]]*VLOOKUP(tblSalaries[[#This Row],[Currency]],tblXrate[],2,FALSE)</f>
        <v>102451.58768437347</v>
      </c>
      <c r="H738" t="s">
        <v>858</v>
      </c>
      <c r="I738" s="8" t="s">
        <v>52</v>
      </c>
      <c r="J738" t="s">
        <v>71</v>
      </c>
      <c r="L738" s="10" t="s">
        <v>9</v>
      </c>
      <c r="M738" s="10">
        <v>15</v>
      </c>
    </row>
    <row r="739" spans="2:13" ht="15" customHeight="1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 s="10">
        <f>tblSalaries[[#This Row],[clean Salary (in local currency)]]*VLOOKUP(tblSalaries[[#This Row],[Currency]],tblXrate[],2,FALSE)</f>
        <v>16000</v>
      </c>
      <c r="H739" t="s">
        <v>279</v>
      </c>
      <c r="I739" s="8" t="s">
        <v>279</v>
      </c>
      <c r="J739" t="s">
        <v>8</v>
      </c>
      <c r="L739" s="10" t="s">
        <v>18</v>
      </c>
      <c r="M739" s="10">
        <v>5</v>
      </c>
    </row>
    <row r="740" spans="2:13" ht="15" customHeight="1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 s="10">
        <f>tblSalaries[[#This Row],[clean Salary (in local currency)]]*VLOOKUP(tblSalaries[[#This Row],[Currency]],tblXrate[],2,FALSE)</f>
        <v>6000</v>
      </c>
      <c r="H740" t="s">
        <v>859</v>
      </c>
      <c r="I740" s="8" t="s">
        <v>52</v>
      </c>
      <c r="J740" t="s">
        <v>8</v>
      </c>
      <c r="L740" s="10" t="s">
        <v>18</v>
      </c>
      <c r="M740" s="10">
        <v>6</v>
      </c>
    </row>
    <row r="741" spans="2:13" ht="15" customHeight="1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 s="10">
        <f>tblSalaries[[#This Row],[clean Salary (in local currency)]]*VLOOKUP(tblSalaries[[#This Row],[Currency]],tblXrate[],2,FALSE)</f>
        <v>6410.8500074793246</v>
      </c>
      <c r="H741" t="s">
        <v>861</v>
      </c>
      <c r="I741" s="8" t="s">
        <v>52</v>
      </c>
      <c r="J741" t="s">
        <v>8</v>
      </c>
      <c r="L741" s="10" t="s">
        <v>13</v>
      </c>
      <c r="M741" s="10">
        <v>6</v>
      </c>
    </row>
    <row r="742" spans="2:13" ht="15" customHeight="1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 s="10">
        <f>tblSalaries[[#This Row],[clean Salary (in local currency)]]*VLOOKUP(tblSalaries[[#This Row],[Currency]],tblXrate[],2,FALSE)</f>
        <v>36000</v>
      </c>
      <c r="H742" t="s">
        <v>485</v>
      </c>
      <c r="I742" s="8" t="s">
        <v>279</v>
      </c>
      <c r="J742" t="s">
        <v>820</v>
      </c>
      <c r="L742" s="10" t="s">
        <v>25</v>
      </c>
      <c r="M742" s="10">
        <v>7</v>
      </c>
    </row>
    <row r="743" spans="2:13" ht="15" customHeight="1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 s="10">
        <f>tblSalaries[[#This Row],[clean Salary (in local currency)]]*VLOOKUP(tblSalaries[[#This Row],[Currency]],tblXrate[],2,FALSE)</f>
        <v>20000</v>
      </c>
      <c r="H743" t="s">
        <v>522</v>
      </c>
      <c r="I743" s="8" t="s">
        <v>279</v>
      </c>
      <c r="J743" t="s">
        <v>8</v>
      </c>
      <c r="L743" s="10" t="s">
        <v>25</v>
      </c>
      <c r="M743" s="10">
        <v>7</v>
      </c>
    </row>
    <row r="744" spans="2:13" ht="15" customHeight="1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 s="10">
        <f>tblSalaries[[#This Row],[clean Salary (in local currency)]]*VLOOKUP(tblSalaries[[#This Row],[Currency]],tblXrate[],2,FALSE)</f>
        <v>4273.9000049862161</v>
      </c>
      <c r="H744" t="s">
        <v>863</v>
      </c>
      <c r="I744" s="8" t="s">
        <v>310</v>
      </c>
      <c r="J744" t="s">
        <v>8</v>
      </c>
      <c r="L744" s="10" t="s">
        <v>9</v>
      </c>
      <c r="M744" s="10">
        <v>8</v>
      </c>
    </row>
    <row r="745" spans="2:13" ht="15" customHeight="1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 s="10">
        <f>tblSalaries[[#This Row],[clean Salary (in local currency)]]*VLOOKUP(tblSalaries[[#This Row],[Currency]],tblXrate[],2,FALSE)</f>
        <v>37828.278529614821</v>
      </c>
      <c r="H745" t="s">
        <v>865</v>
      </c>
      <c r="I745" s="8" t="s">
        <v>67</v>
      </c>
      <c r="J745" t="s">
        <v>71</v>
      </c>
      <c r="L745" s="10" t="s">
        <v>13</v>
      </c>
      <c r="M745" s="10">
        <v>8</v>
      </c>
    </row>
    <row r="746" spans="2:13" ht="15" customHeight="1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 s="10">
        <f>tblSalaries[[#This Row],[clean Salary (in local currency)]]*VLOOKUP(tblSalaries[[#This Row],[Currency]],tblXrate[],2,FALSE)</f>
        <v>11000</v>
      </c>
      <c r="H746" t="s">
        <v>867</v>
      </c>
      <c r="I746" s="8" t="s">
        <v>52</v>
      </c>
      <c r="J746" t="s">
        <v>716</v>
      </c>
      <c r="L746" s="10" t="s">
        <v>13</v>
      </c>
      <c r="M746" s="10">
        <v>4.5</v>
      </c>
    </row>
    <row r="747" spans="2:13" ht="15" customHeight="1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 s="10">
        <f>tblSalaries[[#This Row],[clean Salary (in local currency)]]*VLOOKUP(tblSalaries[[#This Row],[Currency]],tblXrate[],2,FALSE)</f>
        <v>8000</v>
      </c>
      <c r="H747" t="s">
        <v>207</v>
      </c>
      <c r="I747" s="8" t="s">
        <v>20</v>
      </c>
      <c r="J747" t="s">
        <v>8</v>
      </c>
      <c r="L747" s="10" t="s">
        <v>18</v>
      </c>
      <c r="M747" s="10">
        <v>6</v>
      </c>
    </row>
    <row r="748" spans="2:13" ht="15" customHeight="1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 s="10">
        <f>tblSalaries[[#This Row],[clean Salary (in local currency)]]*VLOOKUP(tblSalaries[[#This Row],[Currency]],tblXrate[],2,FALSE)</f>
        <v>4006.7812546745777</v>
      </c>
      <c r="H748" t="s">
        <v>721</v>
      </c>
      <c r="I748" s="8" t="s">
        <v>3999</v>
      </c>
      <c r="J748" t="s">
        <v>8</v>
      </c>
      <c r="L748" s="10" t="s">
        <v>13</v>
      </c>
      <c r="M748" s="10">
        <v>5.5</v>
      </c>
    </row>
    <row r="749" spans="2:13" ht="15" customHeight="1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 s="10">
        <f>tblSalaries[[#This Row],[clean Salary (in local currency)]]*VLOOKUP(tblSalaries[[#This Row],[Currency]],tblXrate[],2,FALSE)</f>
        <v>9171.0323574730355</v>
      </c>
      <c r="H749" t="s">
        <v>869</v>
      </c>
      <c r="I749" s="8" t="s">
        <v>52</v>
      </c>
      <c r="J749" t="s">
        <v>870</v>
      </c>
      <c r="L749" s="10" t="s">
        <v>18</v>
      </c>
      <c r="M749" s="10">
        <v>5</v>
      </c>
    </row>
    <row r="750" spans="2:13" ht="15" customHeight="1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 s="10">
        <f>tblSalaries[[#This Row],[clean Salary (in local currency)]]*VLOOKUP(tblSalaries[[#This Row],[Currency]],tblXrate[],2,FALSE)</f>
        <v>4273.9000049862161</v>
      </c>
      <c r="H750" t="s">
        <v>872</v>
      </c>
      <c r="I750" s="8" t="s">
        <v>20</v>
      </c>
      <c r="J750" t="s">
        <v>8</v>
      </c>
      <c r="L750" s="10" t="s">
        <v>18</v>
      </c>
      <c r="M750" s="10">
        <v>20</v>
      </c>
    </row>
    <row r="751" spans="2:13" ht="15" customHeight="1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 s="10">
        <f>tblSalaries[[#This Row],[clean Salary (in local currency)]]*VLOOKUP(tblSalaries[[#This Row],[Currency]],tblXrate[],2,FALSE)</f>
        <v>12465.541681209797</v>
      </c>
      <c r="H751" t="s">
        <v>874</v>
      </c>
      <c r="I751" s="8" t="s">
        <v>20</v>
      </c>
      <c r="J751" t="s">
        <v>8</v>
      </c>
      <c r="L751" s="10" t="s">
        <v>13</v>
      </c>
      <c r="M751" s="10">
        <v>5</v>
      </c>
    </row>
    <row r="752" spans="2:13" ht="15" customHeight="1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 s="10">
        <f>tblSalaries[[#This Row],[clean Salary (in local currency)]]*VLOOKUP(tblSalaries[[#This Row],[Currency]],tblXrate[],2,FALSE)</f>
        <v>24000</v>
      </c>
      <c r="H752" t="s">
        <v>875</v>
      </c>
      <c r="I752" s="8" t="s">
        <v>20</v>
      </c>
      <c r="J752" t="s">
        <v>8</v>
      </c>
      <c r="L752" s="10" t="s">
        <v>18</v>
      </c>
      <c r="M752" s="10">
        <v>1</v>
      </c>
    </row>
    <row r="753" spans="2:13" ht="15" customHeight="1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 s="10">
        <f>tblSalaries[[#This Row],[clean Salary (in local currency)]]*VLOOKUP(tblSalaries[[#This Row],[Currency]],tblXrate[],2,FALSE)</f>
        <v>20000</v>
      </c>
      <c r="H753" t="s">
        <v>876</v>
      </c>
      <c r="I753" s="8" t="s">
        <v>356</v>
      </c>
      <c r="J753" t="s">
        <v>877</v>
      </c>
      <c r="L753" s="10" t="s">
        <v>18</v>
      </c>
      <c r="M753" s="10">
        <v>15</v>
      </c>
    </row>
    <row r="754" spans="2:13" ht="15" customHeight="1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 s="10">
        <f>tblSalaries[[#This Row],[clean Salary (in local currency)]]*VLOOKUP(tblSalaries[[#This Row],[Currency]],tblXrate[],2,FALSE)</f>
        <v>62000</v>
      </c>
      <c r="H754" t="s">
        <v>878</v>
      </c>
      <c r="I754" s="8" t="s">
        <v>20</v>
      </c>
      <c r="J754" t="s">
        <v>15</v>
      </c>
      <c r="L754" s="10" t="s">
        <v>18</v>
      </c>
      <c r="M754" s="10">
        <v>20</v>
      </c>
    </row>
    <row r="755" spans="2:13" ht="15" customHeight="1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 s="10">
        <f>tblSalaries[[#This Row],[clean Salary (in local currency)]]*VLOOKUP(tblSalaries[[#This Row],[Currency]],tblXrate[],2,FALSE)</f>
        <v>14960</v>
      </c>
      <c r="H755" t="s">
        <v>880</v>
      </c>
      <c r="I755" s="8" t="s">
        <v>488</v>
      </c>
      <c r="J755" t="s">
        <v>133</v>
      </c>
      <c r="L755" s="10" t="s">
        <v>13</v>
      </c>
      <c r="M755" s="10">
        <v>2</v>
      </c>
    </row>
    <row r="756" spans="2:13" ht="15" customHeight="1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 s="10">
        <f>tblSalaries[[#This Row],[clean Salary (in local currency)]]*VLOOKUP(tblSalaries[[#This Row],[Currency]],tblXrate[],2,FALSE)</f>
        <v>2136.9500024931081</v>
      </c>
      <c r="H756" t="s">
        <v>881</v>
      </c>
      <c r="I756" s="8" t="s">
        <v>310</v>
      </c>
      <c r="J756" t="s">
        <v>8</v>
      </c>
      <c r="L756" s="10" t="s">
        <v>18</v>
      </c>
      <c r="M756" s="10">
        <v>2</v>
      </c>
    </row>
    <row r="757" spans="2:13" ht="15" customHeight="1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 s="10">
        <f>tblSalaries[[#This Row],[clean Salary (in local currency)]]*VLOOKUP(tblSalaries[[#This Row],[Currency]],tblXrate[],2,FALSE)</f>
        <v>30232</v>
      </c>
      <c r="H757" t="s">
        <v>882</v>
      </c>
      <c r="I757" s="8" t="s">
        <v>310</v>
      </c>
      <c r="J757" t="s">
        <v>883</v>
      </c>
      <c r="L757" s="10" t="s">
        <v>18</v>
      </c>
      <c r="M757" s="10">
        <v>5</v>
      </c>
    </row>
    <row r="758" spans="2:13" ht="15" customHeight="1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 s="10">
        <f>tblSalaries[[#This Row],[clean Salary (in local currency)]]*VLOOKUP(tblSalaries[[#This Row],[Currency]],tblXrate[],2,FALSE)</f>
        <v>41000</v>
      </c>
      <c r="H758" t="s">
        <v>207</v>
      </c>
      <c r="I758" s="8" t="s">
        <v>20</v>
      </c>
      <c r="J758" t="s">
        <v>15</v>
      </c>
      <c r="L758" s="10" t="s">
        <v>13</v>
      </c>
      <c r="M758" s="10">
        <v>4</v>
      </c>
    </row>
    <row r="759" spans="2:13" ht="15" customHeight="1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 s="10">
        <f>tblSalaries[[#This Row],[clean Salary (in local currency)]]*VLOOKUP(tblSalaries[[#This Row],[Currency]],tblXrate[],2,FALSE)</f>
        <v>96891.417358250401</v>
      </c>
      <c r="H759" t="s">
        <v>885</v>
      </c>
      <c r="I759" s="8" t="s">
        <v>20</v>
      </c>
      <c r="J759" t="s">
        <v>84</v>
      </c>
      <c r="L759" s="10" t="s">
        <v>18</v>
      </c>
      <c r="M759" s="10">
        <v>11</v>
      </c>
    </row>
    <row r="760" spans="2:13" ht="15" customHeight="1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 s="10">
        <f>tblSalaries[[#This Row],[clean Salary (in local currency)]]*VLOOKUP(tblSalaries[[#This Row],[Currency]],tblXrate[],2,FALSE)</f>
        <v>21369.500024931083</v>
      </c>
      <c r="H760" t="s">
        <v>887</v>
      </c>
      <c r="I760" s="8" t="s">
        <v>52</v>
      </c>
      <c r="J760" t="s">
        <v>8</v>
      </c>
      <c r="L760" s="10" t="s">
        <v>13</v>
      </c>
      <c r="M760" s="10">
        <v>14</v>
      </c>
    </row>
    <row r="761" spans="2:13" ht="15" customHeight="1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 s="10">
        <f>tblSalaries[[#This Row],[clean Salary (in local currency)]]*VLOOKUP(tblSalaries[[#This Row],[Currency]],tblXrate[],2,FALSE)</f>
        <v>3650.6229209257262</v>
      </c>
      <c r="H761" t="s">
        <v>888</v>
      </c>
      <c r="I761" s="8" t="s">
        <v>310</v>
      </c>
      <c r="J761" t="s">
        <v>8</v>
      </c>
      <c r="L761" s="10" t="s">
        <v>13</v>
      </c>
      <c r="M761" s="10">
        <v>10</v>
      </c>
    </row>
    <row r="762" spans="2:13" ht="15" customHeight="1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 s="10">
        <f>tblSalaries[[#This Row],[clean Salary (in local currency)]]*VLOOKUP(tblSalaries[[#This Row],[Currency]],tblXrate[],2,FALSE)</f>
        <v>19068</v>
      </c>
      <c r="H762" t="s">
        <v>890</v>
      </c>
      <c r="I762" s="8" t="s">
        <v>310</v>
      </c>
      <c r="J762" t="s">
        <v>347</v>
      </c>
      <c r="L762" s="10" t="s">
        <v>13</v>
      </c>
      <c r="M762" s="10">
        <v>20</v>
      </c>
    </row>
    <row r="763" spans="2:13" ht="15" customHeight="1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 s="10">
        <f>tblSalaries[[#This Row],[clean Salary (in local currency)]]*VLOOKUP(tblSalaries[[#This Row],[Currency]],tblXrate[],2,FALSE)</f>
        <v>5342.3750062327708</v>
      </c>
      <c r="H763" t="s">
        <v>891</v>
      </c>
      <c r="I763" s="8" t="s">
        <v>488</v>
      </c>
      <c r="J763" t="s">
        <v>8</v>
      </c>
      <c r="L763" s="10" t="s">
        <v>13</v>
      </c>
      <c r="M763" s="10">
        <v>4</v>
      </c>
    </row>
    <row r="764" spans="2:13" ht="15" customHeight="1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 s="10">
        <f>tblSalaries[[#This Row],[clean Salary (in local currency)]]*VLOOKUP(tblSalaries[[#This Row],[Currency]],tblXrate[],2,FALSE)</f>
        <v>48000</v>
      </c>
      <c r="H764" t="s">
        <v>356</v>
      </c>
      <c r="I764" s="8" t="s">
        <v>356</v>
      </c>
      <c r="J764" t="s">
        <v>171</v>
      </c>
      <c r="L764" s="10" t="s">
        <v>13</v>
      </c>
      <c r="M764" s="10">
        <v>3</v>
      </c>
    </row>
    <row r="765" spans="2:13" ht="15" customHeight="1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 s="10">
        <f>tblSalaries[[#This Row],[clean Salary (in local currency)]]*VLOOKUP(tblSalaries[[#This Row],[Currency]],tblXrate[],2,FALSE)</f>
        <v>3917.7416712373652</v>
      </c>
      <c r="H765" t="s">
        <v>893</v>
      </c>
      <c r="I765" s="8" t="s">
        <v>279</v>
      </c>
      <c r="J765" t="s">
        <v>8</v>
      </c>
      <c r="L765" s="10" t="s">
        <v>9</v>
      </c>
      <c r="M765" s="10">
        <v>2</v>
      </c>
    </row>
    <row r="766" spans="2:13" ht="15" customHeight="1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 s="10">
        <f>tblSalaries[[#This Row],[clean Salary (in local currency)]]*VLOOKUP(tblSalaries[[#This Row],[Currency]],tblXrate[],2,FALSE)</f>
        <v>13500</v>
      </c>
      <c r="H766" t="s">
        <v>360</v>
      </c>
      <c r="I766" s="8" t="s">
        <v>3999</v>
      </c>
      <c r="J766" t="s">
        <v>8</v>
      </c>
      <c r="L766" s="10" t="s">
        <v>13</v>
      </c>
      <c r="M766" s="10">
        <v>2.5</v>
      </c>
    </row>
    <row r="767" spans="2:13" ht="15" customHeight="1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 s="10">
        <f>tblSalaries[[#This Row],[clean Salary (in local currency)]]*VLOOKUP(tblSalaries[[#This Row],[Currency]],tblXrate[],2,FALSE)</f>
        <v>45000</v>
      </c>
      <c r="H767" t="s">
        <v>49</v>
      </c>
      <c r="I767" s="8" t="s">
        <v>52</v>
      </c>
      <c r="J767" t="s">
        <v>8</v>
      </c>
      <c r="L767" s="10" t="s">
        <v>25</v>
      </c>
      <c r="M767" s="10">
        <v>15</v>
      </c>
    </row>
    <row r="768" spans="2:13" ht="15" customHeight="1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 s="10">
        <f>tblSalaries[[#This Row],[clean Salary (in local currency)]]*VLOOKUP(tblSalaries[[#This Row],[Currency]],tblXrate[],2,FALSE)</f>
        <v>69871.969144538423</v>
      </c>
      <c r="H768" t="s">
        <v>29</v>
      </c>
      <c r="I768" s="8" t="s">
        <v>4001</v>
      </c>
      <c r="J768" t="s">
        <v>895</v>
      </c>
      <c r="L768" s="10" t="s">
        <v>18</v>
      </c>
      <c r="M768" s="10">
        <v>18</v>
      </c>
    </row>
    <row r="769" spans="2:13" ht="15" customHeight="1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 s="10">
        <f>tblSalaries[[#This Row],[clean Salary (in local currency)]]*VLOOKUP(tblSalaries[[#This Row],[Currency]],tblXrate[],2,FALSE)</f>
        <v>8547.8000099724322</v>
      </c>
      <c r="H769" t="s">
        <v>897</v>
      </c>
      <c r="I769" s="8" t="s">
        <v>52</v>
      </c>
      <c r="J769" t="s">
        <v>8</v>
      </c>
      <c r="L769" s="10" t="s">
        <v>9</v>
      </c>
      <c r="M769" s="10">
        <v>11</v>
      </c>
    </row>
    <row r="770" spans="2:13" ht="15" customHeight="1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 s="10">
        <f>tblSalaries[[#This Row],[clean Salary (in local currency)]]*VLOOKUP(tblSalaries[[#This Row],[Currency]],tblXrate[],2,FALSE)</f>
        <v>9146.5655463031271</v>
      </c>
      <c r="H770" t="s">
        <v>310</v>
      </c>
      <c r="I770" s="8" t="s">
        <v>310</v>
      </c>
      <c r="J770" t="s">
        <v>359</v>
      </c>
      <c r="L770" s="10" t="s">
        <v>25</v>
      </c>
      <c r="M770" s="10">
        <v>7</v>
      </c>
    </row>
    <row r="771" spans="2:13" ht="15" customHeight="1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 s="10">
        <f>tblSalaries[[#This Row],[clean Salary (in local currency)]]*VLOOKUP(tblSalaries[[#This Row],[Currency]],tblXrate[],2,FALSE)</f>
        <v>10150.512511842264</v>
      </c>
      <c r="H771" t="s">
        <v>20</v>
      </c>
      <c r="I771" s="8" t="s">
        <v>20</v>
      </c>
      <c r="J771" t="s">
        <v>8</v>
      </c>
      <c r="L771" s="10" t="s">
        <v>13</v>
      </c>
      <c r="M771" s="10">
        <v>2.4</v>
      </c>
    </row>
    <row r="772" spans="2:13" ht="15" customHeight="1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 s="10">
        <f>tblSalaries[[#This Row],[clean Salary (in local currency)]]*VLOOKUP(tblSalaries[[#This Row],[Currency]],tblXrate[],2,FALSE)</f>
        <v>11325.835013213473</v>
      </c>
      <c r="H772" t="s">
        <v>564</v>
      </c>
      <c r="I772" s="8" t="s">
        <v>52</v>
      </c>
      <c r="J772" t="s">
        <v>8</v>
      </c>
      <c r="L772" s="10" t="s">
        <v>9</v>
      </c>
      <c r="M772" s="10">
        <v>7</v>
      </c>
    </row>
    <row r="773" spans="2:13" ht="15" customHeight="1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 s="10">
        <f>tblSalaries[[#This Row],[clean Salary (in local currency)]]*VLOOKUP(tblSalaries[[#This Row],[Currency]],tblXrate[],2,FALSE)</f>
        <v>1910.5359690238436</v>
      </c>
      <c r="H773" t="s">
        <v>900</v>
      </c>
      <c r="I773" s="8" t="s">
        <v>3999</v>
      </c>
      <c r="J773" t="s">
        <v>17</v>
      </c>
      <c r="L773" s="10" t="s">
        <v>13</v>
      </c>
      <c r="M773" s="10">
        <v>7</v>
      </c>
    </row>
    <row r="774" spans="2:13" ht="15" customHeight="1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 s="10">
        <f>tblSalaries[[#This Row],[clean Salary (in local currency)]]*VLOOKUP(tblSalaries[[#This Row],[Currency]],tblXrate[],2,FALSE)</f>
        <v>36000</v>
      </c>
      <c r="H774" t="s">
        <v>902</v>
      </c>
      <c r="I774" s="8" t="s">
        <v>52</v>
      </c>
      <c r="J774" t="s">
        <v>84</v>
      </c>
      <c r="L774" s="10" t="s">
        <v>18</v>
      </c>
      <c r="M774" s="10">
        <v>12</v>
      </c>
    </row>
    <row r="775" spans="2:13" ht="15" customHeight="1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 s="10">
        <f>tblSalaries[[#This Row],[clean Salary (in local currency)]]*VLOOKUP(tblSalaries[[#This Row],[Currency]],tblXrate[],2,FALSE)</f>
        <v>40067.812546745779</v>
      </c>
      <c r="H775" t="s">
        <v>904</v>
      </c>
      <c r="I775" s="8" t="s">
        <v>310</v>
      </c>
      <c r="J775" t="s">
        <v>8</v>
      </c>
      <c r="L775" s="10" t="s">
        <v>25</v>
      </c>
      <c r="M775" s="10">
        <v>5</v>
      </c>
    </row>
    <row r="776" spans="2:13" ht="15" customHeight="1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 s="10">
        <f>tblSalaries[[#This Row],[clean Salary (in local currency)]]*VLOOKUP(tblSalaries[[#This Row],[Currency]],tblXrate[],2,FALSE)</f>
        <v>16000</v>
      </c>
      <c r="H776" t="s">
        <v>905</v>
      </c>
      <c r="I776" s="8" t="s">
        <v>3999</v>
      </c>
      <c r="J776" t="s">
        <v>8</v>
      </c>
      <c r="L776" s="10" t="s">
        <v>13</v>
      </c>
      <c r="M776" s="10">
        <v>1</v>
      </c>
    </row>
    <row r="777" spans="2:13" ht="15" customHeight="1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 s="10">
        <f>tblSalaries[[#This Row],[clean Salary (in local currency)]]*VLOOKUP(tblSalaries[[#This Row],[Currency]],tblXrate[],2,FALSE)</f>
        <v>4273.9000049862161</v>
      </c>
      <c r="H777" t="s">
        <v>20</v>
      </c>
      <c r="I777" s="8" t="s">
        <v>20</v>
      </c>
      <c r="J777" t="s">
        <v>8</v>
      </c>
      <c r="L777" s="10" t="s">
        <v>13</v>
      </c>
      <c r="M777" s="10">
        <v>4</v>
      </c>
    </row>
    <row r="778" spans="2:13" ht="15" customHeight="1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 s="10">
        <f>tblSalaries[[#This Row],[clean Salary (in local currency)]]*VLOOKUP(tblSalaries[[#This Row],[Currency]],tblXrate[],2,FALSE)</f>
        <v>7123.1666749770275</v>
      </c>
      <c r="H778" t="s">
        <v>622</v>
      </c>
      <c r="I778" s="8" t="s">
        <v>52</v>
      </c>
      <c r="J778" t="s">
        <v>8</v>
      </c>
      <c r="L778" s="10" t="s">
        <v>9</v>
      </c>
      <c r="M778" s="10">
        <v>7</v>
      </c>
    </row>
    <row r="779" spans="2:13" ht="15" customHeight="1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 s="10">
        <f>tblSalaries[[#This Row],[clean Salary (in local currency)]]*VLOOKUP(tblSalaries[[#This Row],[Currency]],tblXrate[],2,FALSE)</f>
        <v>10000</v>
      </c>
      <c r="H779" t="s">
        <v>907</v>
      </c>
      <c r="I779" s="8" t="s">
        <v>52</v>
      </c>
      <c r="J779" t="s">
        <v>8</v>
      </c>
      <c r="L779" s="10" t="s">
        <v>25</v>
      </c>
      <c r="M779" s="10">
        <v>12</v>
      </c>
    </row>
    <row r="780" spans="2:13" ht="15" customHeight="1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 s="10">
        <f>tblSalaries[[#This Row],[clean Salary (in local currency)]]*VLOOKUP(tblSalaries[[#This Row],[Currency]],tblXrate[],2,FALSE)</f>
        <v>64901.860520001574</v>
      </c>
      <c r="H780" t="s">
        <v>909</v>
      </c>
      <c r="I780" s="8" t="s">
        <v>20</v>
      </c>
      <c r="J780" t="s">
        <v>88</v>
      </c>
      <c r="L780" s="10" t="s">
        <v>18</v>
      </c>
      <c r="M780" s="10">
        <v>20</v>
      </c>
    </row>
    <row r="781" spans="2:13" ht="15" customHeight="1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 s="10">
        <f>tblSalaries[[#This Row],[clean Salary (in local currency)]]*VLOOKUP(tblSalaries[[#This Row],[Currency]],tblXrate[],2,FALSE)</f>
        <v>65000</v>
      </c>
      <c r="H781" t="s">
        <v>910</v>
      </c>
      <c r="I781" s="8" t="s">
        <v>20</v>
      </c>
      <c r="J781" t="s">
        <v>15</v>
      </c>
      <c r="L781" s="10" t="s">
        <v>18</v>
      </c>
      <c r="M781" s="10">
        <v>10</v>
      </c>
    </row>
    <row r="782" spans="2:13" ht="15" customHeight="1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 s="10">
        <f>tblSalaries[[#This Row],[clean Salary (in local currency)]]*VLOOKUP(tblSalaries[[#This Row],[Currency]],tblXrate[],2,FALSE)</f>
        <v>8013.5625093491553</v>
      </c>
      <c r="H782" t="s">
        <v>912</v>
      </c>
      <c r="I782" s="8" t="s">
        <v>52</v>
      </c>
      <c r="J782" t="s">
        <v>8</v>
      </c>
      <c r="L782" s="10" t="s">
        <v>13</v>
      </c>
      <c r="M782" s="10">
        <v>1.5</v>
      </c>
    </row>
    <row r="783" spans="2:13" ht="15" customHeight="1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 s="10">
        <f>tblSalaries[[#This Row],[clean Salary (in local currency)]]*VLOOKUP(tblSalaries[[#This Row],[Currency]],tblXrate[],2,FALSE)</f>
        <v>98336.152303032693</v>
      </c>
      <c r="H783" t="s">
        <v>913</v>
      </c>
      <c r="I783" s="8" t="s">
        <v>4001</v>
      </c>
      <c r="J783" t="s">
        <v>88</v>
      </c>
      <c r="L783" s="10" t="s">
        <v>9</v>
      </c>
      <c r="M783" s="10">
        <v>5</v>
      </c>
    </row>
    <row r="784" spans="2:13" ht="15" customHeight="1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 s="10">
        <f>tblSalaries[[#This Row],[clean Salary (in local currency)]]*VLOOKUP(tblSalaries[[#This Row],[Currency]],tblXrate[],2,FALSE)</f>
        <v>2671.1875031163854</v>
      </c>
      <c r="H784" t="s">
        <v>915</v>
      </c>
      <c r="I784" s="8" t="s">
        <v>20</v>
      </c>
      <c r="J784" t="s">
        <v>8</v>
      </c>
      <c r="L784" s="10" t="s">
        <v>9</v>
      </c>
      <c r="M784" s="10">
        <v>2</v>
      </c>
    </row>
    <row r="785" spans="2:13" ht="15" customHeight="1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 s="10">
        <f>tblSalaries[[#This Row],[clean Salary (in local currency)]]*VLOOKUP(tblSalaries[[#This Row],[Currency]],tblXrate[],2,FALSE)</f>
        <v>96000</v>
      </c>
      <c r="H785" t="s">
        <v>721</v>
      </c>
      <c r="I785" s="8" t="s">
        <v>3999</v>
      </c>
      <c r="J785" t="s">
        <v>8</v>
      </c>
      <c r="L785" s="10" t="s">
        <v>13</v>
      </c>
      <c r="M785" s="10">
        <v>8</v>
      </c>
    </row>
    <row r="786" spans="2:13" ht="15" customHeight="1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 s="10">
        <f>tblSalaries[[#This Row],[clean Salary (in local currency)]]*VLOOKUP(tblSalaries[[#This Row],[Currency]],tblXrate[],2,FALSE)</f>
        <v>20514.720023933838</v>
      </c>
      <c r="H786" t="s">
        <v>917</v>
      </c>
      <c r="I786" s="8" t="s">
        <v>310</v>
      </c>
      <c r="J786" t="s">
        <v>8</v>
      </c>
      <c r="L786" s="10" t="s">
        <v>9</v>
      </c>
      <c r="M786" s="10">
        <v>6</v>
      </c>
    </row>
    <row r="787" spans="2:13" ht="15" customHeight="1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 s="10">
        <f>tblSalaries[[#This Row],[clean Salary (in local currency)]]*VLOOKUP(tblSalaries[[#This Row],[Currency]],tblXrate[],2,FALSE)</f>
        <v>19055.991584874118</v>
      </c>
      <c r="H787" t="s">
        <v>918</v>
      </c>
      <c r="I787" s="8" t="s">
        <v>20</v>
      </c>
      <c r="J787" t="s">
        <v>608</v>
      </c>
      <c r="L787" s="10" t="s">
        <v>18</v>
      </c>
      <c r="M787" s="10">
        <v>10</v>
      </c>
    </row>
    <row r="788" spans="2:13" ht="15" customHeight="1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 s="10">
        <f>tblSalaries[[#This Row],[clean Salary (in local currency)]]*VLOOKUP(tblSalaries[[#This Row],[Currency]],tblXrate[],2,FALSE)</f>
        <v>66294.12766617132</v>
      </c>
      <c r="H788" t="s">
        <v>920</v>
      </c>
      <c r="I788" s="8" t="s">
        <v>20</v>
      </c>
      <c r="J788" t="s">
        <v>84</v>
      </c>
      <c r="L788" s="10" t="s">
        <v>13</v>
      </c>
      <c r="M788" s="10">
        <v>10</v>
      </c>
    </row>
    <row r="789" spans="2:13" ht="15" customHeight="1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 s="10">
        <f>tblSalaries[[#This Row],[clean Salary (in local currency)]]*VLOOKUP(tblSalaries[[#This Row],[Currency]],tblXrate[],2,FALSE)</f>
        <v>6713.584591165848</v>
      </c>
      <c r="H789" t="s">
        <v>922</v>
      </c>
      <c r="I789" s="8" t="s">
        <v>20</v>
      </c>
      <c r="J789" t="s">
        <v>8</v>
      </c>
      <c r="L789" s="10" t="s">
        <v>25</v>
      </c>
      <c r="M789" s="10">
        <v>7</v>
      </c>
    </row>
    <row r="790" spans="2:13" ht="15" customHeight="1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 s="10">
        <f>tblSalaries[[#This Row],[clean Salary (in local currency)]]*VLOOKUP(tblSalaries[[#This Row],[Currency]],tblXrate[],2,FALSE)</f>
        <v>45709.169889951241</v>
      </c>
      <c r="H790" t="s">
        <v>923</v>
      </c>
      <c r="I790" s="8" t="s">
        <v>3999</v>
      </c>
      <c r="J790" t="s">
        <v>71</v>
      </c>
      <c r="L790" s="10" t="s">
        <v>18</v>
      </c>
      <c r="M790" s="10">
        <v>15</v>
      </c>
    </row>
    <row r="791" spans="2:13" ht="15" customHeight="1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 s="10">
        <f>tblSalaries[[#This Row],[clean Salary (in local currency)]]*VLOOKUP(tblSalaries[[#This Row],[Currency]],tblXrate[],2,FALSE)</f>
        <v>48500</v>
      </c>
      <c r="H791" t="s">
        <v>924</v>
      </c>
      <c r="I791" s="8" t="s">
        <v>52</v>
      </c>
      <c r="J791" t="s">
        <v>15</v>
      </c>
      <c r="L791" s="10" t="s">
        <v>18</v>
      </c>
      <c r="M791" s="10">
        <v>10</v>
      </c>
    </row>
    <row r="792" spans="2:13" ht="15" customHeight="1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 s="10">
        <f>tblSalaries[[#This Row],[clean Salary (in local currency)]]*VLOOKUP(tblSalaries[[#This Row],[Currency]],tblXrate[],2,FALSE)</f>
        <v>10684.750012465542</v>
      </c>
      <c r="H792" t="s">
        <v>7</v>
      </c>
      <c r="I792" s="8" t="s">
        <v>20</v>
      </c>
      <c r="J792" t="s">
        <v>8</v>
      </c>
      <c r="L792" s="10" t="s">
        <v>13</v>
      </c>
      <c r="M792" s="10">
        <v>4</v>
      </c>
    </row>
    <row r="793" spans="2:13" ht="15" customHeight="1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 s="10">
        <f>tblSalaries[[#This Row],[clean Salary (in local currency)]]*VLOOKUP(tblSalaries[[#This Row],[Currency]],tblXrate[],2,FALSE)</f>
        <v>33900</v>
      </c>
      <c r="H793" t="s">
        <v>263</v>
      </c>
      <c r="I793" s="8" t="s">
        <v>20</v>
      </c>
      <c r="J793" t="s">
        <v>15</v>
      </c>
      <c r="L793" s="10" t="s">
        <v>18</v>
      </c>
      <c r="M793" s="10">
        <v>10</v>
      </c>
    </row>
    <row r="794" spans="2:13" ht="15" customHeight="1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 s="10">
        <f>tblSalaries[[#This Row],[clean Salary (in local currency)]]*VLOOKUP(tblSalaries[[#This Row],[Currency]],tblXrate[],2,FALSE)</f>
        <v>109729.60187662003</v>
      </c>
      <c r="H794" t="s">
        <v>207</v>
      </c>
      <c r="I794" s="8" t="s">
        <v>20</v>
      </c>
      <c r="J794" t="s">
        <v>48</v>
      </c>
      <c r="L794" s="10" t="s">
        <v>13</v>
      </c>
      <c r="M794" s="10">
        <v>40</v>
      </c>
    </row>
    <row r="795" spans="2:13" ht="15" customHeight="1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 s="10">
        <f>tblSalaries[[#This Row],[clean Salary (in local currency)]]*VLOOKUP(tblSalaries[[#This Row],[Currency]],tblXrate[],2,FALSE)</f>
        <v>15136.729184326183</v>
      </c>
      <c r="H795" t="s">
        <v>926</v>
      </c>
      <c r="I795" s="8" t="s">
        <v>20</v>
      </c>
      <c r="J795" t="s">
        <v>8</v>
      </c>
      <c r="L795" s="10" t="s">
        <v>9</v>
      </c>
      <c r="M795" s="10">
        <v>2</v>
      </c>
    </row>
    <row r="796" spans="2:13" ht="15" customHeight="1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 s="10">
        <f>tblSalaries[[#This Row],[clean Salary (in local currency)]]*VLOOKUP(tblSalaries[[#This Row],[Currency]],tblXrate[],2,FALSE)</f>
        <v>85000</v>
      </c>
      <c r="H796" t="s">
        <v>927</v>
      </c>
      <c r="I796" s="8" t="s">
        <v>4001</v>
      </c>
      <c r="J796" t="s">
        <v>15</v>
      </c>
      <c r="L796" s="10" t="s">
        <v>9</v>
      </c>
      <c r="M796" s="10">
        <v>15</v>
      </c>
    </row>
    <row r="797" spans="2:13" ht="15" customHeight="1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 s="10">
        <f>tblSalaries[[#This Row],[clean Salary (in local currency)]]*VLOOKUP(tblSalaries[[#This Row],[Currency]],tblXrate[],2,FALSE)</f>
        <v>8013.5625093491553</v>
      </c>
      <c r="H797" t="s">
        <v>929</v>
      </c>
      <c r="I797" s="8" t="s">
        <v>52</v>
      </c>
      <c r="J797" t="s">
        <v>8</v>
      </c>
      <c r="L797" s="10" t="s">
        <v>9</v>
      </c>
      <c r="M797" s="10">
        <v>6</v>
      </c>
    </row>
    <row r="798" spans="2:13" ht="15" customHeight="1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 s="10">
        <f>tblSalaries[[#This Row],[clean Salary (in local currency)]]*VLOOKUP(tblSalaries[[#This Row],[Currency]],tblXrate[],2,FALSE)</f>
        <v>48000</v>
      </c>
      <c r="H798" t="s">
        <v>930</v>
      </c>
      <c r="I798" s="8" t="s">
        <v>52</v>
      </c>
      <c r="J798" t="s">
        <v>15</v>
      </c>
      <c r="L798" s="10" t="s">
        <v>18</v>
      </c>
      <c r="M798" s="10">
        <v>16</v>
      </c>
    </row>
    <row r="799" spans="2:13" ht="15" customHeight="1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 s="10">
        <f>tblSalaries[[#This Row],[clean Salary (in local currency)]]*VLOOKUP(tblSalaries[[#This Row],[Currency]],tblXrate[],2,FALSE)</f>
        <v>3027.3458368652364</v>
      </c>
      <c r="H799" t="s">
        <v>931</v>
      </c>
      <c r="I799" s="8" t="s">
        <v>3999</v>
      </c>
      <c r="J799" t="s">
        <v>8</v>
      </c>
      <c r="L799" s="10" t="s">
        <v>9</v>
      </c>
      <c r="M799" s="10">
        <v>2</v>
      </c>
    </row>
    <row r="800" spans="2:13" ht="15" customHeight="1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 s="10">
        <f>tblSalaries[[#This Row],[clean Salary (in local currency)]]*VLOOKUP(tblSalaries[[#This Row],[Currency]],tblXrate[],2,FALSE)</f>
        <v>13100</v>
      </c>
      <c r="H800" t="s">
        <v>932</v>
      </c>
      <c r="I800" s="8" t="s">
        <v>310</v>
      </c>
      <c r="J800" t="s">
        <v>8</v>
      </c>
      <c r="L800" s="10" t="s">
        <v>18</v>
      </c>
      <c r="M800" s="10">
        <v>5</v>
      </c>
    </row>
    <row r="801" spans="2:13" ht="15" customHeight="1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 s="10">
        <f>tblSalaries[[#This Row],[clean Salary (in local currency)]]*VLOOKUP(tblSalaries[[#This Row],[Currency]],tblXrate[],2,FALSE)</f>
        <v>60000</v>
      </c>
      <c r="H801" t="s">
        <v>815</v>
      </c>
      <c r="I801" s="8" t="s">
        <v>52</v>
      </c>
      <c r="J801" t="s">
        <v>179</v>
      </c>
      <c r="L801" s="10" t="s">
        <v>18</v>
      </c>
      <c r="M801" s="10">
        <v>15</v>
      </c>
    </row>
    <row r="802" spans="2:13" ht="15" customHeight="1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 s="10">
        <f>tblSalaries[[#This Row],[clean Salary (in local currency)]]*VLOOKUP(tblSalaries[[#This Row],[Currency]],tblXrate[],2,FALSE)</f>
        <v>24000</v>
      </c>
      <c r="H802" t="s">
        <v>934</v>
      </c>
      <c r="I802" s="8" t="s">
        <v>52</v>
      </c>
      <c r="J802" t="s">
        <v>935</v>
      </c>
      <c r="L802" s="10" t="s">
        <v>18</v>
      </c>
      <c r="M802" s="10">
        <v>5</v>
      </c>
    </row>
    <row r="803" spans="2:13" ht="15" customHeight="1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 s="10">
        <f>tblSalaries[[#This Row],[clean Salary (in local currency)]]*VLOOKUP(tblSalaries[[#This Row],[Currency]],tblXrate[],2,FALSE)</f>
        <v>4273.9000049862161</v>
      </c>
      <c r="H803" t="s">
        <v>755</v>
      </c>
      <c r="I803" s="8" t="s">
        <v>52</v>
      </c>
      <c r="J803" t="s">
        <v>8</v>
      </c>
      <c r="L803" s="10" t="s">
        <v>18</v>
      </c>
      <c r="M803" s="10">
        <v>3</v>
      </c>
    </row>
    <row r="804" spans="2:13" ht="15" customHeight="1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 s="10">
        <f>tblSalaries[[#This Row],[clean Salary (in local currency)]]*VLOOKUP(tblSalaries[[#This Row],[Currency]],tblXrate[],2,FALSE)</f>
        <v>11575.14584683767</v>
      </c>
      <c r="H804" t="s">
        <v>938</v>
      </c>
      <c r="I804" s="8" t="s">
        <v>52</v>
      </c>
      <c r="J804" t="s">
        <v>8</v>
      </c>
      <c r="L804" s="10" t="s">
        <v>18</v>
      </c>
      <c r="M804" s="10">
        <v>5</v>
      </c>
    </row>
    <row r="805" spans="2:13" ht="15" customHeight="1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 s="10">
        <f>tblSalaries[[#This Row],[clean Salary (in local currency)]]*VLOOKUP(tblSalaries[[#This Row],[Currency]],tblXrate[],2,FALSE)</f>
        <v>95000</v>
      </c>
      <c r="H805" t="s">
        <v>207</v>
      </c>
      <c r="I805" s="8" t="s">
        <v>20</v>
      </c>
      <c r="J805" t="s">
        <v>15</v>
      </c>
      <c r="L805" s="10" t="s">
        <v>18</v>
      </c>
      <c r="M805" s="10">
        <v>13</v>
      </c>
    </row>
    <row r="806" spans="2:13" ht="15" customHeight="1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 s="10">
        <f>tblSalaries[[#This Row],[clean Salary (in local currency)]]*VLOOKUP(tblSalaries[[#This Row],[Currency]],tblXrate[],2,FALSE)</f>
        <v>9188.8850107203652</v>
      </c>
      <c r="H806" t="s">
        <v>939</v>
      </c>
      <c r="I806" s="8" t="s">
        <v>52</v>
      </c>
      <c r="J806" t="s">
        <v>8</v>
      </c>
      <c r="L806" s="10" t="s">
        <v>9</v>
      </c>
      <c r="M806" s="10">
        <v>0</v>
      </c>
    </row>
    <row r="807" spans="2:13" ht="15" customHeight="1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 s="10">
        <f>tblSalaries[[#This Row],[clean Salary (in local currency)]]*VLOOKUP(tblSalaries[[#This Row],[Currency]],tblXrate[],2,FALSE)</f>
        <v>8975.1900104710548</v>
      </c>
      <c r="H807" t="s">
        <v>941</v>
      </c>
      <c r="I807" s="8" t="s">
        <v>52</v>
      </c>
      <c r="J807" t="s">
        <v>8</v>
      </c>
      <c r="L807" s="10" t="s">
        <v>13</v>
      </c>
      <c r="M807" s="10">
        <v>3</v>
      </c>
    </row>
    <row r="808" spans="2:13" ht="15" customHeight="1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 s="10">
        <f>tblSalaries[[#This Row],[clean Salary (in local currency)]]*VLOOKUP(tblSalaries[[#This Row],[Currency]],tblXrate[],2,FALSE)</f>
        <v>2564.3400029917298</v>
      </c>
      <c r="H808" t="s">
        <v>942</v>
      </c>
      <c r="I808" s="8" t="s">
        <v>20</v>
      </c>
      <c r="J808" t="s">
        <v>8</v>
      </c>
      <c r="L808" s="10" t="s">
        <v>13</v>
      </c>
      <c r="M808" s="10">
        <v>1</v>
      </c>
    </row>
    <row r="809" spans="2:13" ht="15" customHeight="1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 s="10">
        <f>tblSalaries[[#This Row],[clean Salary (in local currency)]]*VLOOKUP(tblSalaries[[#This Row],[Currency]],tblXrate[],2,FALSE)</f>
        <v>86689.804963700633</v>
      </c>
      <c r="H809" t="s">
        <v>944</v>
      </c>
      <c r="I809" s="8" t="s">
        <v>488</v>
      </c>
      <c r="J809" t="s">
        <v>71</v>
      </c>
      <c r="L809" s="10" t="s">
        <v>9</v>
      </c>
      <c r="M809" s="10">
        <v>12</v>
      </c>
    </row>
    <row r="810" spans="2:13" ht="15" customHeight="1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 s="10">
        <f>tblSalaries[[#This Row],[clean Salary (in local currency)]]*VLOOKUP(tblSalaries[[#This Row],[Currency]],tblXrate[],2,FALSE)</f>
        <v>15500</v>
      </c>
      <c r="H810" t="s">
        <v>279</v>
      </c>
      <c r="I810" s="8" t="s">
        <v>279</v>
      </c>
      <c r="J810" t="s">
        <v>8</v>
      </c>
      <c r="L810" s="10" t="s">
        <v>25</v>
      </c>
      <c r="M810" s="10">
        <v>3</v>
      </c>
    </row>
    <row r="811" spans="2:13" ht="15" customHeight="1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 s="10">
        <f>tblSalaries[[#This Row],[clean Salary (in local currency)]]*VLOOKUP(tblSalaries[[#This Row],[Currency]],tblXrate[],2,FALSE)</f>
        <v>148284.35006969364</v>
      </c>
      <c r="H811" t="s">
        <v>946</v>
      </c>
      <c r="I811" s="8" t="s">
        <v>20</v>
      </c>
      <c r="J811" t="s">
        <v>143</v>
      </c>
      <c r="L811" s="10" t="s">
        <v>13</v>
      </c>
      <c r="M811" s="10">
        <v>3</v>
      </c>
    </row>
    <row r="812" spans="2:13" ht="15" customHeight="1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 s="10">
        <f>tblSalaries[[#This Row],[clean Salary (in local currency)]]*VLOOKUP(tblSalaries[[#This Row],[Currency]],tblXrate[],2,FALSE)</f>
        <v>10684.750012465542</v>
      </c>
      <c r="H812" t="s">
        <v>855</v>
      </c>
      <c r="I812" s="8" t="s">
        <v>20</v>
      </c>
      <c r="J812" t="s">
        <v>8</v>
      </c>
      <c r="L812" s="10" t="s">
        <v>13</v>
      </c>
      <c r="M812" s="10">
        <v>5</v>
      </c>
    </row>
    <row r="813" spans="2:13" ht="15" customHeight="1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 s="10">
        <f>tblSalaries[[#This Row],[clean Salary (in local currency)]]*VLOOKUP(tblSalaries[[#This Row],[Currency]],tblXrate[],2,FALSE)</f>
        <v>75000</v>
      </c>
      <c r="H813" t="s">
        <v>947</v>
      </c>
      <c r="I813" s="8" t="s">
        <v>20</v>
      </c>
      <c r="J813" t="s">
        <v>15</v>
      </c>
      <c r="L813" s="10" t="s">
        <v>18</v>
      </c>
      <c r="M813" s="10">
        <v>27</v>
      </c>
    </row>
    <row r="814" spans="2:13" ht="15" customHeight="1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 s="10">
        <f>tblSalaries[[#This Row],[clean Salary (in local currency)]]*VLOOKUP(tblSalaries[[#This Row],[Currency]],tblXrate[],2,FALSE)</f>
        <v>12000</v>
      </c>
      <c r="H814" t="s">
        <v>949</v>
      </c>
      <c r="I814" s="8" t="s">
        <v>52</v>
      </c>
      <c r="J814" t="s">
        <v>27</v>
      </c>
      <c r="L814" s="10" t="s">
        <v>9</v>
      </c>
      <c r="M814" s="10">
        <v>5</v>
      </c>
    </row>
    <row r="815" spans="2:13" ht="15" customHeight="1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 s="10">
        <f>tblSalaries[[#This Row],[clean Salary (in local currency)]]*VLOOKUP(tblSalaries[[#This Row],[Currency]],tblXrate[],2,FALSE)</f>
        <v>30273.458368652366</v>
      </c>
      <c r="H815" t="s">
        <v>951</v>
      </c>
      <c r="I815" s="8" t="s">
        <v>52</v>
      </c>
      <c r="J815" t="s">
        <v>8</v>
      </c>
      <c r="L815" s="10" t="s">
        <v>13</v>
      </c>
      <c r="M815" s="10">
        <v>1.1000000000000001</v>
      </c>
    </row>
    <row r="816" spans="2:13" ht="15" customHeight="1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 s="10">
        <f>tblSalaries[[#This Row],[clean Salary (in local currency)]]*VLOOKUP(tblSalaries[[#This Row],[Currency]],tblXrate[],2,FALSE)</f>
        <v>30000</v>
      </c>
      <c r="H816" t="s">
        <v>953</v>
      </c>
      <c r="I816" s="8" t="s">
        <v>488</v>
      </c>
      <c r="J816" t="s">
        <v>954</v>
      </c>
      <c r="L816" s="10" t="s">
        <v>9</v>
      </c>
      <c r="M816" s="10">
        <v>7</v>
      </c>
    </row>
    <row r="817" spans="2:13" ht="15" customHeight="1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 s="10">
        <f>tblSalaries[[#This Row],[clean Salary (in local currency)]]*VLOOKUP(tblSalaries[[#This Row],[Currency]],tblXrate[],2,FALSE)</f>
        <v>6410.8500074793246</v>
      </c>
      <c r="H817" t="s">
        <v>955</v>
      </c>
      <c r="I817" s="8" t="s">
        <v>20</v>
      </c>
      <c r="J817" t="s">
        <v>8</v>
      </c>
      <c r="L817" s="10" t="s">
        <v>13</v>
      </c>
      <c r="M817" s="10">
        <v>4</v>
      </c>
    </row>
    <row r="818" spans="2:13" ht="15" customHeight="1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 s="10">
        <f>tblSalaries[[#This Row],[clean Salary (in local currency)]]*VLOOKUP(tblSalaries[[#This Row],[Currency]],tblXrate[],2,FALSE)</f>
        <v>100000</v>
      </c>
      <c r="H818" t="s">
        <v>456</v>
      </c>
      <c r="I818" s="8" t="s">
        <v>4001</v>
      </c>
      <c r="J818" t="s">
        <v>15</v>
      </c>
      <c r="L818" s="10" t="s">
        <v>9</v>
      </c>
      <c r="M818" s="10">
        <v>10</v>
      </c>
    </row>
    <row r="819" spans="2:13" ht="15" customHeight="1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 s="10">
        <f>tblSalaries[[#This Row],[clean Salary (in local currency)]]*VLOOKUP(tblSalaries[[#This Row],[Currency]],tblXrate[],2,FALSE)</f>
        <v>53356.776437647524</v>
      </c>
      <c r="H819" t="s">
        <v>43</v>
      </c>
      <c r="I819" s="8" t="s">
        <v>279</v>
      </c>
      <c r="J819" t="s">
        <v>96</v>
      </c>
      <c r="L819" s="10" t="s">
        <v>9</v>
      </c>
      <c r="M819" s="10">
        <v>2</v>
      </c>
    </row>
    <row r="820" spans="2:13" ht="15" customHeight="1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 s="10">
        <f>tblSalaries[[#This Row],[clean Salary (in local currency)]]*VLOOKUP(tblSalaries[[#This Row],[Currency]],tblXrate[],2,FALSE)</f>
        <v>40000</v>
      </c>
      <c r="H820" t="s">
        <v>956</v>
      </c>
      <c r="I820" s="8" t="s">
        <v>52</v>
      </c>
      <c r="J820" t="s">
        <v>15</v>
      </c>
      <c r="L820" s="10" t="s">
        <v>18</v>
      </c>
      <c r="M820" s="10">
        <v>20</v>
      </c>
    </row>
    <row r="821" spans="2:13" ht="15" customHeight="1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 s="10">
        <f>tblSalaries[[#This Row],[clean Salary (in local currency)]]*VLOOKUP(tblSalaries[[#This Row],[Currency]],tblXrate[],2,FALSE)</f>
        <v>9794.354178093412</v>
      </c>
      <c r="H821" t="s">
        <v>537</v>
      </c>
      <c r="I821" s="8" t="s">
        <v>20</v>
      </c>
      <c r="J821" t="s">
        <v>8</v>
      </c>
      <c r="L821" s="10" t="s">
        <v>9</v>
      </c>
      <c r="M821" s="10">
        <v>1</v>
      </c>
    </row>
    <row r="822" spans="2:13" ht="15" customHeight="1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 s="10">
        <f>tblSalaries[[#This Row],[clean Salary (in local currency)]]*VLOOKUP(tblSalaries[[#This Row],[Currency]],tblXrate[],2,FALSE)</f>
        <v>18499.860539512854</v>
      </c>
      <c r="H822" t="s">
        <v>960</v>
      </c>
      <c r="I822" s="8" t="s">
        <v>67</v>
      </c>
      <c r="J822" t="s">
        <v>73</v>
      </c>
      <c r="L822" s="10" t="s">
        <v>9</v>
      </c>
      <c r="M822" s="10">
        <v>6</v>
      </c>
    </row>
    <row r="823" spans="2:13" ht="15" customHeight="1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 s="10">
        <f>tblSalaries[[#This Row],[clean Salary (in local currency)]]*VLOOKUP(tblSalaries[[#This Row],[Currency]],tblXrate[],2,FALSE)</f>
        <v>19818.231248269083</v>
      </c>
      <c r="H823" t="s">
        <v>962</v>
      </c>
      <c r="I823" s="8" t="s">
        <v>488</v>
      </c>
      <c r="J823" t="s">
        <v>30</v>
      </c>
      <c r="L823" s="10" t="s">
        <v>9</v>
      </c>
      <c r="M823" s="10">
        <v>5</v>
      </c>
    </row>
    <row r="824" spans="2:13" ht="15" customHeight="1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 s="10">
        <f>tblSalaries[[#This Row],[clean Salary (in local currency)]]*VLOOKUP(tblSalaries[[#This Row],[Currency]],tblXrate[],2,FALSE)</f>
        <v>10684.750012465542</v>
      </c>
      <c r="H824" t="s">
        <v>964</v>
      </c>
      <c r="I824" s="8" t="s">
        <v>52</v>
      </c>
      <c r="J824" t="s">
        <v>8</v>
      </c>
      <c r="L824" s="10" t="s">
        <v>13</v>
      </c>
      <c r="M824" s="10">
        <v>20</v>
      </c>
    </row>
    <row r="825" spans="2:13" ht="15" customHeight="1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 s="10">
        <f>tblSalaries[[#This Row],[clean Salary (in local currency)]]*VLOOKUP(tblSalaries[[#This Row],[Currency]],tblXrate[],2,FALSE)</f>
        <v>10684.750012465542</v>
      </c>
      <c r="H825" t="s">
        <v>201</v>
      </c>
      <c r="I825" s="8" t="s">
        <v>52</v>
      </c>
      <c r="J825" t="s">
        <v>8</v>
      </c>
      <c r="L825" s="10" t="s">
        <v>18</v>
      </c>
      <c r="M825" s="10">
        <v>18</v>
      </c>
    </row>
    <row r="826" spans="2:13" ht="15" customHeight="1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 s="10">
        <f>tblSalaries[[#This Row],[clean Salary (in local currency)]]*VLOOKUP(tblSalaries[[#This Row],[Currency]],tblXrate[],2,FALSE)</f>
        <v>17807.916687442568</v>
      </c>
      <c r="H826" t="s">
        <v>966</v>
      </c>
      <c r="I826" s="8" t="s">
        <v>20</v>
      </c>
      <c r="J826" t="s">
        <v>8</v>
      </c>
      <c r="L826" s="10" t="s">
        <v>9</v>
      </c>
      <c r="M826" s="10">
        <v>10</v>
      </c>
    </row>
    <row r="827" spans="2:13" ht="15" customHeight="1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 s="10">
        <f>tblSalaries[[#This Row],[clean Salary (in local currency)]]*VLOOKUP(tblSalaries[[#This Row],[Currency]],tblXrate[],2,FALSE)</f>
        <v>13000</v>
      </c>
      <c r="H827" t="s">
        <v>207</v>
      </c>
      <c r="I827" s="8" t="s">
        <v>20</v>
      </c>
      <c r="J827" t="s">
        <v>8</v>
      </c>
      <c r="L827" s="10" t="s">
        <v>13</v>
      </c>
      <c r="M827" s="10">
        <v>6</v>
      </c>
    </row>
    <row r="828" spans="2:13" ht="15" customHeight="1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 s="10">
        <f>tblSalaries[[#This Row],[clean Salary (in local currency)]]*VLOOKUP(tblSalaries[[#This Row],[Currency]],tblXrate[],2,FALSE)</f>
        <v>16027.125018698311</v>
      </c>
      <c r="H828" t="s">
        <v>938</v>
      </c>
      <c r="I828" s="8" t="s">
        <v>52</v>
      </c>
      <c r="J828" t="s">
        <v>8</v>
      </c>
      <c r="L828" s="10" t="s">
        <v>25</v>
      </c>
      <c r="M828" s="10">
        <v>9</v>
      </c>
    </row>
    <row r="829" spans="2:13" ht="15" customHeight="1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 s="10">
        <f>tblSalaries[[#This Row],[clean Salary (in local currency)]]*VLOOKUP(tblSalaries[[#This Row],[Currency]],tblXrate[],2,FALSE)</f>
        <v>85000</v>
      </c>
      <c r="H829" t="s">
        <v>969</v>
      </c>
      <c r="I829" s="8" t="s">
        <v>310</v>
      </c>
      <c r="J829" t="s">
        <v>15</v>
      </c>
      <c r="L829" s="10" t="s">
        <v>13</v>
      </c>
      <c r="M829" s="10">
        <v>1</v>
      </c>
    </row>
    <row r="830" spans="2:13" ht="15" customHeight="1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 s="10">
        <f>tblSalaries[[#This Row],[clean Salary (in local currency)]]*VLOOKUP(tblSalaries[[#This Row],[Currency]],tblXrate[],2,FALSE)</f>
        <v>6000</v>
      </c>
      <c r="H830" t="s">
        <v>970</v>
      </c>
      <c r="I830" s="8" t="s">
        <v>20</v>
      </c>
      <c r="J830" t="s">
        <v>971</v>
      </c>
      <c r="L830" s="10" t="s">
        <v>25</v>
      </c>
      <c r="M830" s="10">
        <v>10</v>
      </c>
    </row>
    <row r="831" spans="2:13" ht="15" customHeight="1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 s="10">
        <f>tblSalaries[[#This Row],[clean Salary (in local currency)]]*VLOOKUP(tblSalaries[[#This Row],[Currency]],tblXrate[],2,FALSE)</f>
        <v>30000</v>
      </c>
      <c r="H831" t="s">
        <v>721</v>
      </c>
      <c r="I831" s="8" t="s">
        <v>3999</v>
      </c>
      <c r="J831" t="s">
        <v>8</v>
      </c>
      <c r="L831" s="10" t="s">
        <v>9</v>
      </c>
      <c r="M831" s="10">
        <v>2</v>
      </c>
    </row>
    <row r="832" spans="2:13" ht="15" customHeight="1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 s="10">
        <f>tblSalaries[[#This Row],[clean Salary (in local currency)]]*VLOOKUP(tblSalaries[[#This Row],[Currency]],tblXrate[],2,FALSE)</f>
        <v>157617.8272067284</v>
      </c>
      <c r="H832" t="s">
        <v>181</v>
      </c>
      <c r="I832" s="8" t="s">
        <v>488</v>
      </c>
      <c r="J832" t="s">
        <v>71</v>
      </c>
      <c r="L832" s="10" t="s">
        <v>18</v>
      </c>
      <c r="M832" s="10">
        <v>20</v>
      </c>
    </row>
    <row r="833" spans="2:13" ht="15" customHeight="1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 s="10">
        <f>tblSalaries[[#This Row],[clean Salary (in local currency)]]*VLOOKUP(tblSalaries[[#This Row],[Currency]],tblXrate[],2,FALSE)</f>
        <v>21369.500024931083</v>
      </c>
      <c r="H833" t="s">
        <v>204</v>
      </c>
      <c r="I833" s="8" t="s">
        <v>52</v>
      </c>
      <c r="J833" t="s">
        <v>8</v>
      </c>
      <c r="L833" s="10" t="s">
        <v>25</v>
      </c>
      <c r="M833" s="10">
        <v>18</v>
      </c>
    </row>
    <row r="834" spans="2:13" ht="15" customHeight="1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 s="10">
        <f>tblSalaries[[#This Row],[clean Salary (in local currency)]]*VLOOKUP(tblSalaries[[#This Row],[Currency]],tblXrate[],2,FALSE)</f>
        <v>3561.5833374885137</v>
      </c>
      <c r="H834" t="s">
        <v>974</v>
      </c>
      <c r="I834" s="8" t="s">
        <v>3999</v>
      </c>
      <c r="J834" t="s">
        <v>8</v>
      </c>
      <c r="L834" s="10" t="s">
        <v>9</v>
      </c>
      <c r="M834" s="10">
        <v>1</v>
      </c>
    </row>
    <row r="835" spans="2:13" ht="15" customHeight="1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 s="10">
        <f>tblSalaries[[#This Row],[clean Salary (in local currency)]]*VLOOKUP(tblSalaries[[#This Row],[Currency]],tblXrate[],2,FALSE)</f>
        <v>5000</v>
      </c>
      <c r="H835" t="s">
        <v>975</v>
      </c>
      <c r="I835" s="8" t="s">
        <v>52</v>
      </c>
      <c r="J835" t="s">
        <v>8</v>
      </c>
      <c r="L835" s="10" t="s">
        <v>9</v>
      </c>
      <c r="M835" s="10">
        <v>1</v>
      </c>
    </row>
    <row r="836" spans="2:13" ht="15" customHeight="1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 s="10">
        <f>tblSalaries[[#This Row],[clean Salary (in local currency)]]*VLOOKUP(tblSalaries[[#This Row],[Currency]],tblXrate[],2,FALSE)</f>
        <v>3561.5833374885137</v>
      </c>
      <c r="H836" t="s">
        <v>108</v>
      </c>
      <c r="I836" s="8" t="s">
        <v>20</v>
      </c>
      <c r="J836" t="s">
        <v>8</v>
      </c>
      <c r="L836" s="10" t="s">
        <v>9</v>
      </c>
      <c r="M836" s="10">
        <v>2</v>
      </c>
    </row>
    <row r="837" spans="2:13" ht="15" customHeight="1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 s="10">
        <f>tblSalaries[[#This Row],[clean Salary (in local currency)]]*VLOOKUP(tblSalaries[[#This Row],[Currency]],tblXrate[],2,FALSE)</f>
        <v>38111.983169748237</v>
      </c>
      <c r="H837" t="s">
        <v>978</v>
      </c>
      <c r="I837" s="8" t="s">
        <v>310</v>
      </c>
      <c r="J837" t="s">
        <v>979</v>
      </c>
      <c r="L837" s="10" t="s">
        <v>13</v>
      </c>
      <c r="M837" s="10">
        <v>8</v>
      </c>
    </row>
    <row r="838" spans="2:13" ht="15" customHeight="1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 s="10">
        <f>tblSalaries[[#This Row],[clean Salary (in local currency)]]*VLOOKUP(tblSalaries[[#This Row],[Currency]],tblXrate[],2,FALSE)</f>
        <v>17807.916687442568</v>
      </c>
      <c r="H838" t="s">
        <v>379</v>
      </c>
      <c r="I838" s="8" t="s">
        <v>20</v>
      </c>
      <c r="J838" t="s">
        <v>8</v>
      </c>
      <c r="L838" s="10" t="s">
        <v>9</v>
      </c>
      <c r="M838" s="10">
        <v>6.5</v>
      </c>
    </row>
    <row r="839" spans="2:13" ht="15" customHeight="1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 s="10">
        <f>tblSalaries[[#This Row],[clean Salary (in local currency)]]*VLOOKUP(tblSalaries[[#This Row],[Currency]],tblXrate[],2,FALSE)</f>
        <v>11575.14584683767</v>
      </c>
      <c r="H839" t="s">
        <v>981</v>
      </c>
      <c r="I839" s="8" t="s">
        <v>20</v>
      </c>
      <c r="J839" t="s">
        <v>8</v>
      </c>
      <c r="L839" s="10" t="s">
        <v>13</v>
      </c>
      <c r="M839" s="10">
        <v>3.5</v>
      </c>
    </row>
    <row r="840" spans="2:13" ht="15" customHeight="1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 s="10">
        <f>tblSalaries[[#This Row],[clean Salary (in local currency)]]*VLOOKUP(tblSalaries[[#This Row],[Currency]],tblXrate[],2,FALSE)</f>
        <v>98336.152303032693</v>
      </c>
      <c r="H840" t="s">
        <v>982</v>
      </c>
      <c r="I840" s="8" t="s">
        <v>52</v>
      </c>
      <c r="J840" t="s">
        <v>88</v>
      </c>
      <c r="L840" s="10" t="s">
        <v>18</v>
      </c>
      <c r="M840" s="10">
        <v>10</v>
      </c>
    </row>
    <row r="841" spans="2:13" ht="15" customHeight="1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 s="10">
        <f>tblSalaries[[#This Row],[clean Salary (in local currency)]]*VLOOKUP(tblSalaries[[#This Row],[Currency]],tblXrate[],2,FALSE)</f>
        <v>92500</v>
      </c>
      <c r="H841" t="s">
        <v>984</v>
      </c>
      <c r="I841" s="8" t="s">
        <v>20</v>
      </c>
      <c r="J841" t="s">
        <v>15</v>
      </c>
      <c r="L841" s="10" t="s">
        <v>18</v>
      </c>
      <c r="M841" s="10">
        <v>15</v>
      </c>
    </row>
    <row r="842" spans="2:13" ht="15" customHeight="1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 s="10">
        <f>tblSalaries[[#This Row],[clean Salary (in local currency)]]*VLOOKUP(tblSalaries[[#This Row],[Currency]],tblXrate[],2,FALSE)</f>
        <v>9794.354178093412</v>
      </c>
      <c r="H842" t="s">
        <v>20</v>
      </c>
      <c r="I842" s="8" t="s">
        <v>20</v>
      </c>
      <c r="J842" t="s">
        <v>8</v>
      </c>
      <c r="L842" s="10" t="s">
        <v>9</v>
      </c>
      <c r="M842" s="10">
        <v>1</v>
      </c>
    </row>
    <row r="843" spans="2:13" ht="15" customHeight="1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 s="10">
        <f>tblSalaries[[#This Row],[clean Salary (in local currency)]]*VLOOKUP(tblSalaries[[#This Row],[Currency]],tblXrate[],2,FALSE)</f>
        <v>32000</v>
      </c>
      <c r="H843" t="s">
        <v>986</v>
      </c>
      <c r="I843" s="8" t="s">
        <v>52</v>
      </c>
      <c r="J843" t="s">
        <v>15</v>
      </c>
      <c r="L843" s="10" t="s">
        <v>9</v>
      </c>
      <c r="M843" s="10">
        <v>1</v>
      </c>
    </row>
    <row r="844" spans="2:13" ht="15" customHeight="1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 s="10">
        <f>tblSalaries[[#This Row],[clean Salary (in local currency)]]*VLOOKUP(tblSalaries[[#This Row],[Currency]],tblXrate[],2,FALSE)</f>
        <v>55000</v>
      </c>
      <c r="H844" t="s">
        <v>20</v>
      </c>
      <c r="I844" s="8" t="s">
        <v>20</v>
      </c>
      <c r="J844" t="s">
        <v>15</v>
      </c>
      <c r="L844" s="10" t="s">
        <v>9</v>
      </c>
      <c r="M844" s="10">
        <v>10</v>
      </c>
    </row>
    <row r="845" spans="2:13" ht="15" customHeight="1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 s="10">
        <f>tblSalaries[[#This Row],[clean Salary (in local currency)]]*VLOOKUP(tblSalaries[[#This Row],[Currency]],tblXrate[],2,FALSE)</f>
        <v>40000</v>
      </c>
      <c r="H845" t="s">
        <v>987</v>
      </c>
      <c r="I845" s="8" t="s">
        <v>20</v>
      </c>
      <c r="J845" t="s">
        <v>15</v>
      </c>
      <c r="L845" s="10" t="s">
        <v>13</v>
      </c>
      <c r="M845" s="10">
        <v>4</v>
      </c>
    </row>
    <row r="846" spans="2:13" ht="15" customHeight="1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 s="10">
        <f>tblSalaries[[#This Row],[clean Salary (in local currency)]]*VLOOKUP(tblSalaries[[#This Row],[Currency]],tblXrate[],2,FALSE)</f>
        <v>3000</v>
      </c>
      <c r="H846" t="s">
        <v>130</v>
      </c>
      <c r="I846" s="8" t="s">
        <v>20</v>
      </c>
      <c r="J846" t="s">
        <v>17</v>
      </c>
      <c r="L846" s="10" t="s">
        <v>18</v>
      </c>
      <c r="M846" s="10">
        <v>2</v>
      </c>
    </row>
    <row r="847" spans="2:13" ht="15" customHeight="1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 s="10">
        <f>tblSalaries[[#This Row],[clean Salary (in local currency)]]*VLOOKUP(tblSalaries[[#This Row],[Currency]],tblXrate[],2,FALSE)</f>
        <v>43600</v>
      </c>
      <c r="H847" t="s">
        <v>153</v>
      </c>
      <c r="I847" s="8" t="s">
        <v>20</v>
      </c>
      <c r="J847" t="s">
        <v>15</v>
      </c>
      <c r="L847" s="10" t="s">
        <v>9</v>
      </c>
      <c r="M847" s="10">
        <v>5</v>
      </c>
    </row>
    <row r="848" spans="2:13" ht="15" customHeight="1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 s="10">
        <f>tblSalaries[[#This Row],[clean Salary (in local currency)]]*VLOOKUP(tblSalaries[[#This Row],[Currency]],tblXrate[],2,FALSE)</f>
        <v>9616.275011218986</v>
      </c>
      <c r="H848" t="s">
        <v>251</v>
      </c>
      <c r="I848" s="8" t="s">
        <v>20</v>
      </c>
      <c r="J848" t="s">
        <v>8</v>
      </c>
      <c r="L848" s="10" t="s">
        <v>13</v>
      </c>
      <c r="M848" s="10">
        <v>8</v>
      </c>
    </row>
    <row r="849" spans="2:13" ht="15" customHeight="1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 s="10">
        <f>tblSalaries[[#This Row],[clean Salary (in local currency)]]*VLOOKUP(tblSalaries[[#This Row],[Currency]],tblXrate[],2,FALSE)</f>
        <v>35000</v>
      </c>
      <c r="H849" t="s">
        <v>707</v>
      </c>
      <c r="I849" s="8" t="s">
        <v>52</v>
      </c>
      <c r="J849" t="s">
        <v>989</v>
      </c>
      <c r="L849" s="10" t="s">
        <v>13</v>
      </c>
      <c r="M849" s="10">
        <v>10</v>
      </c>
    </row>
    <row r="850" spans="2:13" ht="15" customHeight="1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 s="10">
        <f>tblSalaries[[#This Row],[clean Salary (in local currency)]]*VLOOKUP(tblSalaries[[#This Row],[Currency]],tblXrate[],2,FALSE)</f>
        <v>12000</v>
      </c>
      <c r="H850" t="s">
        <v>990</v>
      </c>
      <c r="I850" s="8" t="s">
        <v>356</v>
      </c>
      <c r="J850" t="s">
        <v>608</v>
      </c>
      <c r="L850" s="10" t="s">
        <v>18</v>
      </c>
      <c r="M850" s="10">
        <v>15</v>
      </c>
    </row>
    <row r="851" spans="2:13" ht="15" customHeight="1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 s="10">
        <f>tblSalaries[[#This Row],[clean Salary (in local currency)]]*VLOOKUP(tblSalaries[[#This Row],[Currency]],tblXrate[],2,FALSE)</f>
        <v>5000</v>
      </c>
      <c r="H851" t="s">
        <v>991</v>
      </c>
      <c r="I851" s="8" t="s">
        <v>356</v>
      </c>
      <c r="J851" t="s">
        <v>992</v>
      </c>
      <c r="L851" s="10" t="s">
        <v>25</v>
      </c>
      <c r="M851" s="10">
        <v>13</v>
      </c>
    </row>
    <row r="852" spans="2:13" ht="15" customHeight="1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 s="10">
        <f>tblSalaries[[#This Row],[clean Salary (in local currency)]]*VLOOKUP(tblSalaries[[#This Row],[Currency]],tblXrate[],2,FALSE)</f>
        <v>16337.518501630093</v>
      </c>
      <c r="H852" t="s">
        <v>153</v>
      </c>
      <c r="I852" s="8" t="s">
        <v>20</v>
      </c>
      <c r="J852" t="s">
        <v>48</v>
      </c>
      <c r="L852" s="10" t="s">
        <v>9</v>
      </c>
      <c r="M852" s="10">
        <v>2</v>
      </c>
    </row>
    <row r="853" spans="2:13" ht="15" customHeight="1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 s="10">
        <f>tblSalaries[[#This Row],[clean Salary (in local currency)]]*VLOOKUP(tblSalaries[[#This Row],[Currency]],tblXrate[],2,FALSE)</f>
        <v>65000</v>
      </c>
      <c r="H853" t="s">
        <v>994</v>
      </c>
      <c r="I853" s="8" t="s">
        <v>20</v>
      </c>
      <c r="J853" t="s">
        <v>15</v>
      </c>
      <c r="L853" s="10" t="s">
        <v>25</v>
      </c>
      <c r="M853" s="10">
        <v>8</v>
      </c>
    </row>
    <row r="854" spans="2:13" ht="15" customHeight="1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 s="10">
        <f>tblSalaries[[#This Row],[clean Salary (in local currency)]]*VLOOKUP(tblSalaries[[#This Row],[Currency]],tblXrate[],2,FALSE)</f>
        <v>40000</v>
      </c>
      <c r="H854" t="s">
        <v>995</v>
      </c>
      <c r="I854" s="8" t="s">
        <v>20</v>
      </c>
      <c r="J854" t="s">
        <v>15</v>
      </c>
      <c r="L854" s="10" t="s">
        <v>13</v>
      </c>
      <c r="M854" s="10">
        <v>2</v>
      </c>
    </row>
    <row r="855" spans="2:13" ht="15" customHeight="1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 s="10">
        <f>tblSalaries[[#This Row],[clean Salary (in local currency)]]*VLOOKUP(tblSalaries[[#This Row],[Currency]],tblXrate[],2,FALSE)</f>
        <v>98000</v>
      </c>
      <c r="H855" t="s">
        <v>996</v>
      </c>
      <c r="I855" s="8" t="s">
        <v>52</v>
      </c>
      <c r="J855" t="s">
        <v>997</v>
      </c>
      <c r="L855" s="10" t="s">
        <v>18</v>
      </c>
      <c r="M855" s="10">
        <v>14</v>
      </c>
    </row>
    <row r="856" spans="2:13" ht="15" customHeight="1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 s="10">
        <f>tblSalaries[[#This Row],[clean Salary (in local currency)]]*VLOOKUP(tblSalaries[[#This Row],[Currency]],tblXrate[],2,FALSE)</f>
        <v>50000</v>
      </c>
      <c r="H856" t="s">
        <v>998</v>
      </c>
      <c r="I856" s="8" t="s">
        <v>4001</v>
      </c>
      <c r="J856" t="s">
        <v>15</v>
      </c>
      <c r="L856" s="10" t="s">
        <v>13</v>
      </c>
      <c r="M856" s="10">
        <v>15</v>
      </c>
    </row>
    <row r="857" spans="2:13" ht="15" customHeight="1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 s="10">
        <f>tblSalaries[[#This Row],[clean Salary (in local currency)]]*VLOOKUP(tblSalaries[[#This Row],[Currency]],tblXrate[],2,FALSE)</f>
        <v>135000</v>
      </c>
      <c r="H857" t="s">
        <v>999</v>
      </c>
      <c r="I857" s="8" t="s">
        <v>4001</v>
      </c>
      <c r="J857" t="s">
        <v>15</v>
      </c>
      <c r="L857" s="10" t="s">
        <v>9</v>
      </c>
      <c r="M857" s="10">
        <v>25</v>
      </c>
    </row>
    <row r="858" spans="2:13" ht="15" customHeight="1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 s="10">
        <f>tblSalaries[[#This Row],[clean Salary (in local currency)]]*VLOOKUP(tblSalaries[[#This Row],[Currency]],tblXrate[],2,FALSE)</f>
        <v>125000</v>
      </c>
      <c r="H858" t="s">
        <v>1001</v>
      </c>
      <c r="I858" s="8" t="s">
        <v>52</v>
      </c>
      <c r="J858" t="s">
        <v>583</v>
      </c>
      <c r="L858" s="10" t="s">
        <v>9</v>
      </c>
      <c r="M858" s="10">
        <v>6</v>
      </c>
    </row>
    <row r="859" spans="2:13" ht="15" customHeight="1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 s="10">
        <f>tblSalaries[[#This Row],[clean Salary (in local currency)]]*VLOOKUP(tblSalaries[[#This Row],[Currency]],tblXrate[],2,FALSE)</f>
        <v>4500</v>
      </c>
      <c r="H859" t="s">
        <v>1002</v>
      </c>
      <c r="I859" s="8" t="s">
        <v>20</v>
      </c>
      <c r="J859" t="s">
        <v>997</v>
      </c>
      <c r="L859" s="10" t="s">
        <v>18</v>
      </c>
      <c r="M859" s="10">
        <v>4</v>
      </c>
    </row>
    <row r="860" spans="2:13" ht="15" customHeight="1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 s="10">
        <f>tblSalaries[[#This Row],[clean Salary (in local currency)]]*VLOOKUP(tblSalaries[[#This Row],[Currency]],tblXrate[],2,FALSE)</f>
        <v>115000</v>
      </c>
      <c r="H860" t="s">
        <v>1003</v>
      </c>
      <c r="I860" s="8" t="s">
        <v>20</v>
      </c>
      <c r="J860" t="s">
        <v>15</v>
      </c>
      <c r="L860" s="10" t="s">
        <v>9</v>
      </c>
      <c r="M860" s="10">
        <v>10</v>
      </c>
    </row>
    <row r="861" spans="2:13" ht="15" customHeight="1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 s="10">
        <f>tblSalaries[[#This Row],[clean Salary (in local currency)]]*VLOOKUP(tblSalaries[[#This Row],[Currency]],tblXrate[],2,FALSE)</f>
        <v>70000</v>
      </c>
      <c r="H861" t="s">
        <v>14</v>
      </c>
      <c r="I861" s="8" t="s">
        <v>20</v>
      </c>
      <c r="J861" t="s">
        <v>15</v>
      </c>
      <c r="L861" s="10" t="s">
        <v>13</v>
      </c>
      <c r="M861" s="10">
        <v>15</v>
      </c>
    </row>
    <row r="862" spans="2:13" ht="15" customHeight="1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 s="10">
        <f>tblSalaries[[#This Row],[clean Salary (in local currency)]]*VLOOKUP(tblSalaries[[#This Row],[Currency]],tblXrate[],2,FALSE)</f>
        <v>60000</v>
      </c>
      <c r="H862" t="s">
        <v>1004</v>
      </c>
      <c r="I862" s="8" t="s">
        <v>20</v>
      </c>
      <c r="J862" t="s">
        <v>15</v>
      </c>
      <c r="L862" s="10" t="s">
        <v>18</v>
      </c>
      <c r="M862" s="10">
        <v>8</v>
      </c>
    </row>
    <row r="863" spans="2:13" ht="15" customHeight="1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 s="10">
        <f>tblSalaries[[#This Row],[clean Salary (in local currency)]]*VLOOKUP(tblSalaries[[#This Row],[Currency]],tblXrate[],2,FALSE)</f>
        <v>87456</v>
      </c>
      <c r="H863" t="s">
        <v>1005</v>
      </c>
      <c r="I863" s="8" t="s">
        <v>52</v>
      </c>
      <c r="J863" t="s">
        <v>15</v>
      </c>
      <c r="L863" s="10" t="s">
        <v>18</v>
      </c>
      <c r="M863" s="10">
        <v>12</v>
      </c>
    </row>
    <row r="864" spans="2:13" ht="15" customHeight="1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 s="10">
        <f>tblSalaries[[#This Row],[clean Salary (in local currency)]]*VLOOKUP(tblSalaries[[#This Row],[Currency]],tblXrate[],2,FALSE)</f>
        <v>26400</v>
      </c>
      <c r="H864" t="s">
        <v>1006</v>
      </c>
      <c r="I864" s="8" t="s">
        <v>20</v>
      </c>
      <c r="J864" t="s">
        <v>179</v>
      </c>
      <c r="L864" s="10" t="s">
        <v>13</v>
      </c>
      <c r="M864" s="10">
        <v>6</v>
      </c>
    </row>
    <row r="865" spans="2:13" ht="15" customHeight="1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 s="10">
        <f>tblSalaries[[#This Row],[clean Salary (in local currency)]]*VLOOKUP(tblSalaries[[#This Row],[Currency]],tblXrate[],2,FALSE)</f>
        <v>12000</v>
      </c>
      <c r="H865" t="s">
        <v>1007</v>
      </c>
      <c r="I865" s="8" t="s">
        <v>52</v>
      </c>
      <c r="J865" t="s">
        <v>179</v>
      </c>
      <c r="L865" s="10" t="s">
        <v>13</v>
      </c>
      <c r="M865" s="10">
        <v>18</v>
      </c>
    </row>
    <row r="866" spans="2:13" ht="15" customHeight="1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 s="10">
        <f>tblSalaries[[#This Row],[clean Salary (in local currency)]]*VLOOKUP(tblSalaries[[#This Row],[Currency]],tblXrate[],2,FALSE)</f>
        <v>2564.3400029917298</v>
      </c>
      <c r="H866" t="s">
        <v>1008</v>
      </c>
      <c r="I866" s="8" t="s">
        <v>20</v>
      </c>
      <c r="J866" t="s">
        <v>8</v>
      </c>
      <c r="L866" s="10" t="s">
        <v>9</v>
      </c>
      <c r="M866" s="10">
        <v>1</v>
      </c>
    </row>
    <row r="867" spans="2:13" ht="15" customHeight="1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 s="10">
        <f>tblSalaries[[#This Row],[clean Salary (in local currency)]]*VLOOKUP(tblSalaries[[#This Row],[Currency]],tblXrate[],2,FALSE)</f>
        <v>62000</v>
      </c>
      <c r="H867" t="s">
        <v>1010</v>
      </c>
      <c r="I867" s="8" t="s">
        <v>52</v>
      </c>
      <c r="J867" t="s">
        <v>1011</v>
      </c>
      <c r="L867" s="10" t="s">
        <v>13</v>
      </c>
      <c r="M867" s="10">
        <v>11</v>
      </c>
    </row>
    <row r="868" spans="2:13" ht="15" customHeight="1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 s="10">
        <f>tblSalaries[[#This Row],[clean Salary (in local currency)]]*VLOOKUP(tblSalaries[[#This Row],[Currency]],tblXrate[],2,FALSE)</f>
        <v>5342.3750062327708</v>
      </c>
      <c r="H868" t="s">
        <v>1013</v>
      </c>
      <c r="I868" s="8" t="s">
        <v>20</v>
      </c>
      <c r="J868" t="s">
        <v>8</v>
      </c>
      <c r="L868" s="10" t="s">
        <v>25</v>
      </c>
      <c r="M868" s="10">
        <v>10</v>
      </c>
    </row>
    <row r="869" spans="2:13" ht="15" customHeight="1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 s="10">
        <f>tblSalaries[[#This Row],[clean Salary (in local currency)]]*VLOOKUP(tblSalaries[[#This Row],[Currency]],tblXrate[],2,FALSE)</f>
        <v>50815.977559664309</v>
      </c>
      <c r="H869" t="s">
        <v>1014</v>
      </c>
      <c r="I869" s="8" t="s">
        <v>20</v>
      </c>
      <c r="J869" t="s">
        <v>628</v>
      </c>
      <c r="L869" s="10" t="s">
        <v>9</v>
      </c>
      <c r="M869" s="10">
        <v>4</v>
      </c>
    </row>
    <row r="870" spans="2:13" ht="15" customHeight="1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 s="10">
        <f>tblSalaries[[#This Row],[clean Salary (in local currency)]]*VLOOKUP(tblSalaries[[#This Row],[Currency]],tblXrate[],2,FALSE)</f>
        <v>25560</v>
      </c>
      <c r="H870" t="s">
        <v>1016</v>
      </c>
      <c r="I870" s="8" t="s">
        <v>52</v>
      </c>
      <c r="J870" t="s">
        <v>1017</v>
      </c>
      <c r="L870" s="10" t="s">
        <v>9</v>
      </c>
      <c r="M870" s="10">
        <v>3</v>
      </c>
    </row>
    <row r="871" spans="2:13" ht="15" customHeight="1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 s="10">
        <f>tblSalaries[[#This Row],[clean Salary (in local currency)]]*VLOOKUP(tblSalaries[[#This Row],[Currency]],tblXrate[],2,FALSE)</f>
        <v>12821.700014958649</v>
      </c>
      <c r="H871" t="s">
        <v>1019</v>
      </c>
      <c r="I871" s="8" t="s">
        <v>310</v>
      </c>
      <c r="J871" t="s">
        <v>8</v>
      </c>
      <c r="L871" s="10" t="s">
        <v>9</v>
      </c>
      <c r="M871" s="10">
        <v>3</v>
      </c>
    </row>
    <row r="872" spans="2:13" ht="15" customHeight="1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 s="10">
        <f>tblSalaries[[#This Row],[clean Salary (in local currency)]]*VLOOKUP(tblSalaries[[#This Row],[Currency]],tblXrate[],2,FALSE)</f>
        <v>10684.750012465542</v>
      </c>
      <c r="H872" t="s">
        <v>1020</v>
      </c>
      <c r="I872" s="8" t="s">
        <v>52</v>
      </c>
      <c r="J872" t="s">
        <v>8</v>
      </c>
      <c r="L872" s="10" t="s">
        <v>13</v>
      </c>
      <c r="M872" s="10">
        <v>5</v>
      </c>
    </row>
    <row r="873" spans="2:13" ht="15" customHeight="1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 s="10">
        <f>tblSalaries[[#This Row],[clean Salary (in local currency)]]*VLOOKUP(tblSalaries[[#This Row],[Currency]],tblXrate[],2,FALSE)</f>
        <v>4457.9172610556352</v>
      </c>
      <c r="H873" t="s">
        <v>1022</v>
      </c>
      <c r="I873" s="8" t="s">
        <v>52</v>
      </c>
      <c r="J873" t="s">
        <v>17</v>
      </c>
      <c r="L873" s="10" t="s">
        <v>13</v>
      </c>
      <c r="M873" s="10">
        <v>4</v>
      </c>
    </row>
    <row r="874" spans="2:13" ht="15" customHeight="1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 s="10">
        <f>tblSalaries[[#This Row],[clean Salary (in local currency)]]*VLOOKUP(tblSalaries[[#This Row],[Currency]],tblXrate[],2,FALSE)</f>
        <v>125000</v>
      </c>
      <c r="H874" t="s">
        <v>1024</v>
      </c>
      <c r="I874" s="8" t="s">
        <v>4001</v>
      </c>
      <c r="J874" t="s">
        <v>48</v>
      </c>
      <c r="L874" s="10" t="s">
        <v>9</v>
      </c>
      <c r="M874" s="10">
        <v>20</v>
      </c>
    </row>
    <row r="875" spans="2:13" ht="15" customHeight="1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 s="10">
        <f>tblSalaries[[#This Row],[clean Salary (in local currency)]]*VLOOKUP(tblSalaries[[#This Row],[Currency]],tblXrate[],2,FALSE)</f>
        <v>43000</v>
      </c>
      <c r="H875" t="s">
        <v>14</v>
      </c>
      <c r="I875" s="8" t="s">
        <v>20</v>
      </c>
      <c r="J875" t="s">
        <v>15</v>
      </c>
      <c r="L875" s="10" t="s">
        <v>9</v>
      </c>
      <c r="M875" s="10">
        <v>1</v>
      </c>
    </row>
    <row r="876" spans="2:13" ht="15" customHeight="1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 s="10">
        <f>tblSalaries[[#This Row],[clean Salary (in local currency)]]*VLOOKUP(tblSalaries[[#This Row],[Currency]],tblXrate[],2,FALSE)</f>
        <v>7123.1666749770275</v>
      </c>
      <c r="H876" t="s">
        <v>522</v>
      </c>
      <c r="I876" s="8" t="s">
        <v>279</v>
      </c>
      <c r="J876" t="s">
        <v>8</v>
      </c>
      <c r="L876" s="10" t="s">
        <v>18</v>
      </c>
      <c r="M876" s="10">
        <v>6</v>
      </c>
    </row>
    <row r="877" spans="2:13" ht="15" customHeight="1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 s="10">
        <f>tblSalaries[[#This Row],[clean Salary (in local currency)]]*VLOOKUP(tblSalaries[[#This Row],[Currency]],tblXrate[],2,FALSE)</f>
        <v>10000</v>
      </c>
      <c r="H877" t="s">
        <v>1026</v>
      </c>
      <c r="I877" s="8" t="s">
        <v>310</v>
      </c>
      <c r="J877" t="s">
        <v>1027</v>
      </c>
      <c r="L877" s="10" t="s">
        <v>9</v>
      </c>
      <c r="M877" s="10">
        <v>4</v>
      </c>
    </row>
    <row r="878" spans="2:13" ht="15" customHeight="1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 s="10">
        <f>tblSalaries[[#This Row],[clean Salary (in local currency)]]*VLOOKUP(tblSalaries[[#This Row],[Currency]],tblXrate[],2,FALSE)</f>
        <v>8903.9583437212841</v>
      </c>
      <c r="H878" t="s">
        <v>1029</v>
      </c>
      <c r="I878" s="8" t="s">
        <v>52</v>
      </c>
      <c r="J878" t="s">
        <v>8</v>
      </c>
      <c r="L878" s="10" t="s">
        <v>25</v>
      </c>
      <c r="M878" s="10">
        <v>5</v>
      </c>
    </row>
    <row r="879" spans="2:13" ht="15" customHeight="1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 s="10">
        <f>tblSalaries[[#This Row],[clean Salary (in local currency)]]*VLOOKUP(tblSalaries[[#This Row],[Currency]],tblXrate[],2,FALSE)</f>
        <v>36500</v>
      </c>
      <c r="H879" t="s">
        <v>310</v>
      </c>
      <c r="I879" s="8" t="s">
        <v>310</v>
      </c>
      <c r="J879" t="s">
        <v>133</v>
      </c>
      <c r="L879" s="10" t="s">
        <v>9</v>
      </c>
      <c r="M879" s="10">
        <v>15</v>
      </c>
    </row>
    <row r="880" spans="2:13" ht="15" customHeight="1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 s="10">
        <f>tblSalaries[[#This Row],[clean Salary (in local currency)]]*VLOOKUP(tblSalaries[[#This Row],[Currency]],tblXrate[],2,FALSE)</f>
        <v>100000</v>
      </c>
      <c r="H880" t="s">
        <v>139</v>
      </c>
      <c r="I880" s="8" t="s">
        <v>4001</v>
      </c>
      <c r="J880" t="s">
        <v>1031</v>
      </c>
      <c r="L880" s="10" t="s">
        <v>13</v>
      </c>
      <c r="M880" s="10">
        <v>10</v>
      </c>
    </row>
    <row r="881" spans="2:13" ht="15" customHeight="1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 s="10">
        <f>tblSalaries[[#This Row],[clean Salary (in local currency)]]*VLOOKUP(tblSalaries[[#This Row],[Currency]],tblXrate[],2,FALSE)</f>
        <v>7123.1666749770275</v>
      </c>
      <c r="H881" t="s">
        <v>1032</v>
      </c>
      <c r="I881" s="8" t="s">
        <v>310</v>
      </c>
      <c r="J881" t="s">
        <v>8</v>
      </c>
      <c r="L881" s="10" t="s">
        <v>18</v>
      </c>
      <c r="M881" s="10">
        <v>8</v>
      </c>
    </row>
    <row r="882" spans="2:13" ht="15" customHeight="1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 s="10">
        <f>tblSalaries[[#This Row],[clean Salary (in local currency)]]*VLOOKUP(tblSalaries[[#This Row],[Currency]],tblXrate[],2,FALSE)</f>
        <v>40958.208381117904</v>
      </c>
      <c r="H882" t="s">
        <v>1034</v>
      </c>
      <c r="I882" s="8" t="s">
        <v>52</v>
      </c>
      <c r="J882" t="s">
        <v>8</v>
      </c>
      <c r="L882" s="10" t="s">
        <v>18</v>
      </c>
      <c r="M882" s="10">
        <v>8</v>
      </c>
    </row>
    <row r="883" spans="2:13" ht="15" customHeight="1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 s="10">
        <f>tblSalaries[[#This Row],[clean Salary (in local currency)]]*VLOOKUP(tblSalaries[[#This Row],[Currency]],tblXrate[],2,FALSE)</f>
        <v>21369.500024931083</v>
      </c>
      <c r="H883" t="s">
        <v>1036</v>
      </c>
      <c r="I883" s="8" t="s">
        <v>4001</v>
      </c>
      <c r="J883" t="s">
        <v>8</v>
      </c>
      <c r="L883" s="10" t="s">
        <v>9</v>
      </c>
      <c r="M883" s="10">
        <v>17</v>
      </c>
    </row>
    <row r="884" spans="2:13" ht="15" customHeight="1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 s="10">
        <f>tblSalaries[[#This Row],[clean Salary (in local currency)]]*VLOOKUP(tblSalaries[[#This Row],[Currency]],tblXrate[],2,FALSE)</f>
        <v>2136.9500024931081</v>
      </c>
      <c r="H884" t="s">
        <v>1037</v>
      </c>
      <c r="I884" s="8" t="s">
        <v>52</v>
      </c>
      <c r="J884" t="s">
        <v>8</v>
      </c>
      <c r="L884" s="10" t="s">
        <v>9</v>
      </c>
      <c r="M884" s="10">
        <v>5</v>
      </c>
    </row>
    <row r="885" spans="2:13" ht="15" customHeight="1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 s="10">
        <f>tblSalaries[[#This Row],[clean Salary (in local currency)]]*VLOOKUP(tblSalaries[[#This Row],[Currency]],tblXrate[],2,FALSE)</f>
        <v>8903.9583437212841</v>
      </c>
      <c r="H885" t="s">
        <v>737</v>
      </c>
      <c r="I885" s="8" t="s">
        <v>279</v>
      </c>
      <c r="J885" t="s">
        <v>8</v>
      </c>
      <c r="L885" s="10" t="s">
        <v>18</v>
      </c>
      <c r="M885" s="10">
        <v>3</v>
      </c>
    </row>
    <row r="886" spans="2:13" ht="15" customHeight="1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 s="10">
        <f>tblSalaries[[#This Row],[clean Salary (in local currency)]]*VLOOKUP(tblSalaries[[#This Row],[Currency]],tblXrate[],2,FALSE)</f>
        <v>17807.916687442568</v>
      </c>
      <c r="H886" t="s">
        <v>1039</v>
      </c>
      <c r="I886" s="8" t="s">
        <v>52</v>
      </c>
      <c r="J886" t="s">
        <v>8</v>
      </c>
      <c r="L886" s="10" t="s">
        <v>9</v>
      </c>
      <c r="M886" s="10">
        <v>5</v>
      </c>
    </row>
    <row r="887" spans="2:13" ht="15" customHeight="1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 s="10">
        <f>tblSalaries[[#This Row],[clean Salary (in local currency)]]*VLOOKUP(tblSalaries[[#This Row],[Currency]],tblXrate[],2,FALSE)</f>
        <v>15136.729184326183</v>
      </c>
      <c r="H887" t="s">
        <v>1022</v>
      </c>
      <c r="I887" s="8" t="s">
        <v>52</v>
      </c>
      <c r="J887" t="s">
        <v>8</v>
      </c>
      <c r="L887" s="10" t="s">
        <v>18</v>
      </c>
      <c r="M887" s="10">
        <v>3</v>
      </c>
    </row>
    <row r="888" spans="2:13" ht="15" customHeight="1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 s="10">
        <f>tblSalaries[[#This Row],[clean Salary (in local currency)]]*VLOOKUP(tblSalaries[[#This Row],[Currency]],tblXrate[],2,FALSE)</f>
        <v>3982.448779308334</v>
      </c>
      <c r="H888" t="s">
        <v>1041</v>
      </c>
      <c r="I888" s="8" t="s">
        <v>20</v>
      </c>
      <c r="J888" t="s">
        <v>347</v>
      </c>
      <c r="L888" s="10" t="s">
        <v>9</v>
      </c>
      <c r="M888" s="10">
        <v>10</v>
      </c>
    </row>
    <row r="889" spans="2:13" ht="15" customHeight="1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 s="10">
        <f>tblSalaries[[#This Row],[clean Salary (in local currency)]]*VLOOKUP(tblSalaries[[#This Row],[Currency]],tblXrate[],2,FALSE)</f>
        <v>15600</v>
      </c>
      <c r="H889" t="s">
        <v>1042</v>
      </c>
      <c r="I889" s="8" t="s">
        <v>488</v>
      </c>
      <c r="J889" t="s">
        <v>1043</v>
      </c>
      <c r="L889" s="10" t="s">
        <v>9</v>
      </c>
      <c r="M889" s="10">
        <v>13</v>
      </c>
    </row>
    <row r="890" spans="2:13" ht="15" customHeight="1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 s="10">
        <f>tblSalaries[[#This Row],[clean Salary (in local currency)]]*VLOOKUP(tblSalaries[[#This Row],[Currency]],tblXrate[],2,FALSE)</f>
        <v>3205.4250037396623</v>
      </c>
      <c r="H890" t="s">
        <v>749</v>
      </c>
      <c r="I890" s="8" t="s">
        <v>20</v>
      </c>
      <c r="J890" t="s">
        <v>8</v>
      </c>
      <c r="L890" s="10" t="s">
        <v>18</v>
      </c>
      <c r="M890" s="10">
        <v>3.5</v>
      </c>
    </row>
    <row r="891" spans="2:13" ht="15" customHeight="1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 s="10">
        <f>tblSalaries[[#This Row],[clean Salary (in local currency)]]*VLOOKUP(tblSalaries[[#This Row],[Currency]],tblXrate[],2,FALSE)</f>
        <v>10000</v>
      </c>
      <c r="H891" t="s">
        <v>523</v>
      </c>
      <c r="I891" s="8" t="s">
        <v>52</v>
      </c>
      <c r="J891" t="s">
        <v>8</v>
      </c>
      <c r="L891" s="10" t="s">
        <v>9</v>
      </c>
      <c r="M891" s="10">
        <v>6</v>
      </c>
    </row>
    <row r="892" spans="2:13" ht="15" customHeight="1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 s="10">
        <f>tblSalaries[[#This Row],[clean Salary (in local currency)]]*VLOOKUP(tblSalaries[[#This Row],[Currency]],tblXrate[],2,FALSE)</f>
        <v>75010</v>
      </c>
      <c r="H892" t="s">
        <v>459</v>
      </c>
      <c r="I892" s="8" t="s">
        <v>20</v>
      </c>
      <c r="J892" t="s">
        <v>15</v>
      </c>
      <c r="L892" s="10" t="s">
        <v>18</v>
      </c>
      <c r="M892" s="10">
        <v>6</v>
      </c>
    </row>
    <row r="893" spans="2:13" ht="15" customHeight="1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 s="10">
        <f>tblSalaries[[#This Row],[clean Salary (in local currency)]]*VLOOKUP(tblSalaries[[#This Row],[Currency]],tblXrate[],2,FALSE)</f>
        <v>10684.750012465542</v>
      </c>
      <c r="H893" t="s">
        <v>52</v>
      </c>
      <c r="I893" s="8" t="s">
        <v>52</v>
      </c>
      <c r="J893" t="s">
        <v>8</v>
      </c>
      <c r="L893" s="10" t="s">
        <v>13</v>
      </c>
      <c r="M893" s="10">
        <v>9</v>
      </c>
    </row>
    <row r="894" spans="2:13" ht="15" customHeight="1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 s="10">
        <f>tblSalaries[[#This Row],[clean Salary (in local currency)]]*VLOOKUP(tblSalaries[[#This Row],[Currency]],tblXrate[],2,FALSE)</f>
        <v>16350</v>
      </c>
      <c r="H894" t="s">
        <v>846</v>
      </c>
      <c r="I894" s="8" t="s">
        <v>52</v>
      </c>
      <c r="J894" t="s">
        <v>8</v>
      </c>
      <c r="L894" s="10" t="s">
        <v>9</v>
      </c>
      <c r="M894" s="10">
        <v>5</v>
      </c>
    </row>
    <row r="895" spans="2:13" ht="15" customHeight="1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 s="10">
        <f>tblSalaries[[#This Row],[clean Salary (in local currency)]]*VLOOKUP(tblSalaries[[#This Row],[Currency]],tblXrate[],2,FALSE)</f>
        <v>126094.26176538273</v>
      </c>
      <c r="H895" t="s">
        <v>1046</v>
      </c>
      <c r="I895" s="8" t="s">
        <v>310</v>
      </c>
      <c r="J895" t="s">
        <v>71</v>
      </c>
      <c r="L895" s="10" t="s">
        <v>9</v>
      </c>
      <c r="M895" s="10">
        <v>10</v>
      </c>
    </row>
    <row r="896" spans="2:13" ht="15" customHeight="1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 s="10">
        <f>tblSalaries[[#This Row],[clean Salary (in local currency)]]*VLOOKUP(tblSalaries[[#This Row],[Currency]],tblXrate[],2,FALSE)</f>
        <v>60000</v>
      </c>
      <c r="H896" t="s">
        <v>1047</v>
      </c>
      <c r="I896" s="8" t="s">
        <v>310</v>
      </c>
      <c r="J896" t="s">
        <v>171</v>
      </c>
      <c r="L896" s="10" t="s">
        <v>13</v>
      </c>
      <c r="M896" s="10">
        <v>10</v>
      </c>
    </row>
    <row r="897" spans="2:13" ht="15" customHeight="1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 s="10">
        <f>tblSalaries[[#This Row],[clean Salary (in local currency)]]*VLOOKUP(tblSalaries[[#This Row],[Currency]],tblXrate[],2,FALSE)</f>
        <v>23150.291693675339</v>
      </c>
      <c r="H897" t="s">
        <v>1048</v>
      </c>
      <c r="I897" s="8" t="s">
        <v>52</v>
      </c>
      <c r="J897" t="s">
        <v>8</v>
      </c>
      <c r="L897" s="10" t="s">
        <v>25</v>
      </c>
      <c r="M897" s="10">
        <v>3</v>
      </c>
    </row>
    <row r="898" spans="2:13" ht="15" customHeight="1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 s="10">
        <f>tblSalaries[[#This Row],[clean Salary (in local currency)]]*VLOOKUP(tblSalaries[[#This Row],[Currency]],tblXrate[],2,FALSE)</f>
        <v>13801.135432767991</v>
      </c>
      <c r="H898" t="s">
        <v>20</v>
      </c>
      <c r="I898" s="8" t="s">
        <v>20</v>
      </c>
      <c r="J898" t="s">
        <v>8</v>
      </c>
      <c r="L898" s="10" t="s">
        <v>9</v>
      </c>
      <c r="M898" s="10">
        <v>2</v>
      </c>
    </row>
    <row r="899" spans="2:13" ht="15" customHeight="1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 s="10">
        <f>tblSalaries[[#This Row],[clean Salary (in local currency)]]*VLOOKUP(tblSalaries[[#This Row],[Currency]],tblXrate[],2,FALSE)</f>
        <v>18698.312521814696</v>
      </c>
      <c r="H899" t="s">
        <v>1050</v>
      </c>
      <c r="I899" s="8" t="s">
        <v>52</v>
      </c>
      <c r="J899" t="s">
        <v>8</v>
      </c>
      <c r="L899" s="10" t="s">
        <v>13</v>
      </c>
      <c r="M899" s="10">
        <v>5</v>
      </c>
    </row>
    <row r="900" spans="2:13" ht="15" customHeight="1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 s="10">
        <f>tblSalaries[[#This Row],[clean Salary (in local currency)]]*VLOOKUP(tblSalaries[[#This Row],[Currency]],tblXrate[],2,FALSE)</f>
        <v>36000</v>
      </c>
      <c r="H900" t="s">
        <v>1051</v>
      </c>
      <c r="I900" s="8" t="s">
        <v>488</v>
      </c>
      <c r="J900" t="s">
        <v>1052</v>
      </c>
      <c r="L900" s="10" t="s">
        <v>18</v>
      </c>
      <c r="M900" s="10">
        <v>9</v>
      </c>
    </row>
    <row r="901" spans="2:13" ht="15" customHeight="1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 s="10">
        <f>tblSalaries[[#This Row],[clean Salary (in local currency)]]*VLOOKUP(tblSalaries[[#This Row],[Currency]],tblXrate[],2,FALSE)</f>
        <v>8654.6475100970874</v>
      </c>
      <c r="H901" t="s">
        <v>1054</v>
      </c>
      <c r="I901" s="8" t="s">
        <v>52</v>
      </c>
      <c r="J901" t="s">
        <v>8</v>
      </c>
      <c r="L901" s="10" t="s">
        <v>13</v>
      </c>
      <c r="M901" s="10">
        <v>6</v>
      </c>
    </row>
    <row r="902" spans="2:13" ht="15" customHeight="1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 s="10">
        <f>tblSalaries[[#This Row],[clean Salary (in local currency)]]*VLOOKUP(tblSalaries[[#This Row],[Currency]],tblXrate[],2,FALSE)</f>
        <v>102451.58768437347</v>
      </c>
      <c r="H902" t="s">
        <v>52</v>
      </c>
      <c r="I902" s="8" t="s">
        <v>52</v>
      </c>
      <c r="J902" t="s">
        <v>71</v>
      </c>
      <c r="L902" s="10" t="s">
        <v>25</v>
      </c>
      <c r="M902" s="10">
        <v>15</v>
      </c>
    </row>
    <row r="903" spans="2:13" ht="15" customHeight="1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 s="10">
        <f>tblSalaries[[#This Row],[clean Salary (in local currency)]]*VLOOKUP(tblSalaries[[#This Row],[Currency]],tblXrate[],2,FALSE)</f>
        <v>36400</v>
      </c>
      <c r="H903" t="s">
        <v>20</v>
      </c>
      <c r="I903" s="8" t="s">
        <v>20</v>
      </c>
      <c r="J903" t="s">
        <v>1055</v>
      </c>
      <c r="L903" s="10" t="s">
        <v>9</v>
      </c>
      <c r="M903" s="10">
        <v>20</v>
      </c>
    </row>
    <row r="904" spans="2:13" ht="15" customHeight="1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 s="10">
        <f>tblSalaries[[#This Row],[clean Salary (in local currency)]]*VLOOKUP(tblSalaries[[#This Row],[Currency]],tblXrate[],2,FALSE)</f>
        <v>101206.40684944032</v>
      </c>
      <c r="H904" t="s">
        <v>1056</v>
      </c>
      <c r="I904" s="8" t="s">
        <v>356</v>
      </c>
      <c r="J904" t="s">
        <v>71</v>
      </c>
      <c r="L904" s="10" t="s">
        <v>9</v>
      </c>
      <c r="M904" s="10">
        <v>16</v>
      </c>
    </row>
    <row r="905" spans="2:13" ht="15" customHeight="1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 s="10">
        <f>tblSalaries[[#This Row],[clean Salary (in local currency)]]*VLOOKUP(tblSalaries[[#This Row],[Currency]],tblXrate[],2,FALSE)</f>
        <v>5342.3750062327708</v>
      </c>
      <c r="H905" t="s">
        <v>1058</v>
      </c>
      <c r="I905" s="8" t="s">
        <v>20</v>
      </c>
      <c r="J905" t="s">
        <v>8</v>
      </c>
      <c r="L905" s="10" t="s">
        <v>9</v>
      </c>
      <c r="M905" s="10">
        <v>0.5</v>
      </c>
    </row>
    <row r="906" spans="2:13" ht="15" customHeight="1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 s="10">
        <f>tblSalaries[[#This Row],[clean Salary (in local currency)]]*VLOOKUP(tblSalaries[[#This Row],[Currency]],tblXrate[],2,FALSE)</f>
        <v>28310.79811950968</v>
      </c>
      <c r="H906" t="s">
        <v>14</v>
      </c>
      <c r="I906" s="8" t="s">
        <v>20</v>
      </c>
      <c r="J906" t="s">
        <v>179</v>
      </c>
      <c r="L906" s="10" t="s">
        <v>9</v>
      </c>
      <c r="M906" s="10">
        <v>11</v>
      </c>
    </row>
    <row r="907" spans="2:13" ht="15" customHeight="1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 s="10">
        <f>tblSalaries[[#This Row],[clean Salary (in local currency)]]*VLOOKUP(tblSalaries[[#This Row],[Currency]],tblXrate[],2,FALSE)</f>
        <v>26043.18849932796</v>
      </c>
      <c r="H907" t="s">
        <v>1059</v>
      </c>
      <c r="I907" s="8" t="s">
        <v>52</v>
      </c>
      <c r="J907" t="s">
        <v>75</v>
      </c>
      <c r="L907" s="10" t="s">
        <v>9</v>
      </c>
      <c r="M907" s="10">
        <v>8</v>
      </c>
    </row>
    <row r="908" spans="2:13" ht="15" customHeight="1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 s="10">
        <f>tblSalaries[[#This Row],[clean Salary (in local currency)]]*VLOOKUP(tblSalaries[[#This Row],[Currency]],tblXrate[],2,FALSE)</f>
        <v>96891.417358250401</v>
      </c>
      <c r="H908" t="s">
        <v>1060</v>
      </c>
      <c r="I908" s="8" t="s">
        <v>20</v>
      </c>
      <c r="J908" t="s">
        <v>84</v>
      </c>
      <c r="L908" s="10" t="s">
        <v>25</v>
      </c>
      <c r="M908" s="10">
        <v>7</v>
      </c>
    </row>
    <row r="909" spans="2:13" ht="15" customHeight="1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 s="10">
        <f>tblSalaries[[#This Row],[clean Salary (in local currency)]]*VLOOKUP(tblSalaries[[#This Row],[Currency]],tblXrate[],2,FALSE)</f>
        <v>2564.3400029917298</v>
      </c>
      <c r="H909" t="s">
        <v>1061</v>
      </c>
      <c r="I909" s="8" t="s">
        <v>488</v>
      </c>
      <c r="J909" t="s">
        <v>8</v>
      </c>
      <c r="L909" s="10" t="s">
        <v>9</v>
      </c>
      <c r="M909" s="10">
        <v>4</v>
      </c>
    </row>
    <row r="910" spans="2:13" ht="15" customHeight="1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 s="10">
        <f>tblSalaries[[#This Row],[clean Salary (in local currency)]]*VLOOKUP(tblSalaries[[#This Row],[Currency]],tblXrate[],2,FALSE)</f>
        <v>3205.4250037396623</v>
      </c>
      <c r="H910" t="s">
        <v>1062</v>
      </c>
      <c r="I910" s="8" t="s">
        <v>3999</v>
      </c>
      <c r="J910" t="s">
        <v>8</v>
      </c>
      <c r="L910" s="10" t="s">
        <v>13</v>
      </c>
      <c r="M910" s="10">
        <v>8</v>
      </c>
    </row>
    <row r="911" spans="2:13" ht="15" customHeight="1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 s="10">
        <f>tblSalaries[[#This Row],[clean Salary (in local currency)]]*VLOOKUP(tblSalaries[[#This Row],[Currency]],tblXrate[],2,FALSE)</f>
        <v>10684.750012465542</v>
      </c>
      <c r="H911" t="s">
        <v>108</v>
      </c>
      <c r="I911" s="8" t="s">
        <v>20</v>
      </c>
      <c r="J911" t="s">
        <v>8</v>
      </c>
      <c r="L911" s="10" t="s">
        <v>13</v>
      </c>
      <c r="M911" s="10">
        <v>8</v>
      </c>
    </row>
    <row r="912" spans="2:13" ht="15" customHeight="1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 s="10">
        <f>tblSalaries[[#This Row],[clean Salary (in local currency)]]*VLOOKUP(tblSalaries[[#This Row],[Currency]],tblXrate[],2,FALSE)</f>
        <v>150000</v>
      </c>
      <c r="H912" t="s">
        <v>488</v>
      </c>
      <c r="I912" s="8" t="s">
        <v>488</v>
      </c>
      <c r="J912" t="s">
        <v>15</v>
      </c>
      <c r="L912" s="10" t="s">
        <v>9</v>
      </c>
      <c r="M912" s="10">
        <v>25</v>
      </c>
    </row>
    <row r="913" spans="2:13" ht="15" customHeight="1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 s="10">
        <f>tblSalaries[[#This Row],[clean Salary (in local currency)]]*VLOOKUP(tblSalaries[[#This Row],[Currency]],tblXrate[],2,FALSE)</f>
        <v>12465.541681209797</v>
      </c>
      <c r="H913" t="s">
        <v>1064</v>
      </c>
      <c r="I913" s="8" t="s">
        <v>52</v>
      </c>
      <c r="J913" t="s">
        <v>8</v>
      </c>
      <c r="L913" s="10" t="s">
        <v>9</v>
      </c>
      <c r="M913" s="10">
        <v>3</v>
      </c>
    </row>
    <row r="914" spans="2:13" ht="15" customHeight="1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 s="10">
        <f>tblSalaries[[#This Row],[clean Salary (in local currency)]]*VLOOKUP(tblSalaries[[#This Row],[Currency]],tblXrate[],2,FALSE)</f>
        <v>19055.991584874118</v>
      </c>
      <c r="H914" t="s">
        <v>1065</v>
      </c>
      <c r="I914" s="8" t="s">
        <v>20</v>
      </c>
      <c r="J914" t="s">
        <v>1066</v>
      </c>
      <c r="L914" s="10" t="s">
        <v>9</v>
      </c>
      <c r="M914" s="10">
        <v>4</v>
      </c>
    </row>
    <row r="915" spans="2:13" ht="15" customHeight="1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 s="10">
        <f>tblSalaries[[#This Row],[clean Salary (in local currency)]]*VLOOKUP(tblSalaries[[#This Row],[Currency]],tblXrate[],2,FALSE)</f>
        <v>105000</v>
      </c>
      <c r="H915" t="s">
        <v>42</v>
      </c>
      <c r="I915" s="8" t="s">
        <v>20</v>
      </c>
      <c r="J915" t="s">
        <v>15</v>
      </c>
      <c r="L915" s="10" t="s">
        <v>9</v>
      </c>
      <c r="M915" s="10">
        <v>20</v>
      </c>
    </row>
    <row r="916" spans="2:13" ht="15" customHeight="1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 s="10">
        <f>tblSalaries[[#This Row],[clean Salary (in local currency)]]*VLOOKUP(tblSalaries[[#This Row],[Currency]],tblXrate[],2,FALSE)</f>
        <v>24000</v>
      </c>
      <c r="H916" t="s">
        <v>42</v>
      </c>
      <c r="I916" s="8" t="s">
        <v>20</v>
      </c>
      <c r="J916" t="s">
        <v>8</v>
      </c>
      <c r="L916" s="10" t="s">
        <v>9</v>
      </c>
      <c r="M916" s="10">
        <v>3</v>
      </c>
    </row>
    <row r="917" spans="2:13" ht="15" customHeight="1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 s="10">
        <f>tblSalaries[[#This Row],[clean Salary (in local currency)]]*VLOOKUP(tblSalaries[[#This Row],[Currency]],tblXrate[],2,FALSE)</f>
        <v>78808.913603364199</v>
      </c>
      <c r="H917" t="s">
        <v>1068</v>
      </c>
      <c r="I917" s="8" t="s">
        <v>20</v>
      </c>
      <c r="J917" t="s">
        <v>71</v>
      </c>
      <c r="L917" s="10" t="s">
        <v>13</v>
      </c>
      <c r="M917" s="10">
        <v>10</v>
      </c>
    </row>
    <row r="918" spans="2:13" ht="15" customHeight="1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 s="10">
        <f>tblSalaries[[#This Row],[clean Salary (in local currency)]]*VLOOKUP(tblSalaries[[#This Row],[Currency]],tblXrate[],2,FALSE)</f>
        <v>42000</v>
      </c>
      <c r="H918" t="s">
        <v>1069</v>
      </c>
      <c r="I918" s="8" t="s">
        <v>488</v>
      </c>
      <c r="J918" t="s">
        <v>133</v>
      </c>
      <c r="L918" s="10" t="s">
        <v>13</v>
      </c>
      <c r="M918" s="10">
        <v>15</v>
      </c>
    </row>
    <row r="919" spans="2:13" ht="15" customHeight="1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 s="10">
        <f>tblSalaries[[#This Row],[clean Salary (in local currency)]]*VLOOKUP(tblSalaries[[#This Row],[Currency]],tblXrate[],2,FALSE)</f>
        <v>9490.1984044603923</v>
      </c>
      <c r="H919" t="s">
        <v>1071</v>
      </c>
      <c r="I919" s="8" t="s">
        <v>20</v>
      </c>
      <c r="J919" t="s">
        <v>143</v>
      </c>
      <c r="L919" s="10" t="s">
        <v>13</v>
      </c>
      <c r="M919" s="10">
        <v>8</v>
      </c>
    </row>
    <row r="920" spans="2:13" ht="15" customHeight="1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 s="10">
        <f>tblSalaries[[#This Row],[clean Salary (in local currency)]]*VLOOKUP(tblSalaries[[#This Row],[Currency]],tblXrate[],2,FALSE)</f>
        <v>60000</v>
      </c>
      <c r="H920" t="s">
        <v>356</v>
      </c>
      <c r="I920" s="8" t="s">
        <v>356</v>
      </c>
      <c r="J920" t="s">
        <v>171</v>
      </c>
      <c r="L920" s="10" t="s">
        <v>9</v>
      </c>
      <c r="M920" s="10">
        <v>5</v>
      </c>
    </row>
    <row r="921" spans="2:13" ht="15" customHeight="1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 s="10">
        <f>tblSalaries[[#This Row],[clean Salary (in local currency)]]*VLOOKUP(tblSalaries[[#This Row],[Currency]],tblXrate[],2,FALSE)</f>
        <v>17807.916687442568</v>
      </c>
      <c r="H921" t="s">
        <v>1072</v>
      </c>
      <c r="I921" s="8" t="s">
        <v>52</v>
      </c>
      <c r="J921" t="s">
        <v>8</v>
      </c>
      <c r="L921" s="10" t="s">
        <v>13</v>
      </c>
      <c r="M921" s="10">
        <v>8</v>
      </c>
    </row>
    <row r="922" spans="2:13" ht="15" customHeight="1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 s="10">
        <f>tblSalaries[[#This Row],[clean Salary (in local currency)]]*VLOOKUP(tblSalaries[[#This Row],[Currency]],tblXrate[],2,FALSE)</f>
        <v>12465.541681209797</v>
      </c>
      <c r="H922" t="s">
        <v>207</v>
      </c>
      <c r="I922" s="8" t="s">
        <v>20</v>
      </c>
      <c r="J922" t="s">
        <v>8</v>
      </c>
      <c r="L922" s="10" t="s">
        <v>13</v>
      </c>
      <c r="M922" s="10">
        <v>1</v>
      </c>
    </row>
    <row r="923" spans="2:13" ht="15" customHeight="1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 s="10">
        <f>tblSalaries[[#This Row],[clean Salary (in local currency)]]*VLOOKUP(tblSalaries[[#This Row],[Currency]],tblXrate[],2,FALSE)</f>
        <v>20571</v>
      </c>
      <c r="H923" t="s">
        <v>29</v>
      </c>
      <c r="I923" s="8" t="s">
        <v>4001</v>
      </c>
      <c r="J923" t="s">
        <v>1074</v>
      </c>
      <c r="L923" s="10" t="s">
        <v>9</v>
      </c>
      <c r="M923" s="10">
        <v>8</v>
      </c>
    </row>
    <row r="924" spans="2:13" ht="15" customHeight="1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 s="10">
        <f>tblSalaries[[#This Row],[clean Salary (in local currency)]]*VLOOKUP(tblSalaries[[#This Row],[Currency]],tblXrate[],2,FALSE)</f>
        <v>3480</v>
      </c>
      <c r="H924" t="s">
        <v>1075</v>
      </c>
      <c r="I924" s="8" t="s">
        <v>52</v>
      </c>
      <c r="J924" t="s">
        <v>17</v>
      </c>
      <c r="L924" s="10" t="s">
        <v>13</v>
      </c>
      <c r="M924" s="10">
        <v>6</v>
      </c>
    </row>
    <row r="925" spans="2:13" ht="15" customHeight="1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 s="10">
        <f>tblSalaries[[#This Row],[clean Salary (in local currency)]]*VLOOKUP(tblSalaries[[#This Row],[Currency]],tblXrate[],2,FALSE)</f>
        <v>18060</v>
      </c>
      <c r="H925" t="s">
        <v>1076</v>
      </c>
      <c r="I925" s="8" t="s">
        <v>3999</v>
      </c>
      <c r="J925" t="s">
        <v>347</v>
      </c>
      <c r="L925" s="10" t="s">
        <v>9</v>
      </c>
      <c r="M925" s="10">
        <v>12</v>
      </c>
    </row>
    <row r="926" spans="2:13" ht="15" customHeight="1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 s="10">
        <f>tblSalaries[[#This Row],[clean Salary (in local currency)]]*VLOOKUP(tblSalaries[[#This Row],[Currency]],tblXrate[],2,FALSE)</f>
        <v>30000</v>
      </c>
      <c r="H926" t="s">
        <v>1077</v>
      </c>
      <c r="I926" s="8" t="s">
        <v>310</v>
      </c>
      <c r="J926" t="s">
        <v>1078</v>
      </c>
      <c r="L926" s="10" t="s">
        <v>18</v>
      </c>
      <c r="M926" s="10">
        <v>30</v>
      </c>
    </row>
    <row r="927" spans="2:13" ht="15" customHeight="1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 s="10">
        <f>tblSalaries[[#This Row],[clean Salary (in local currency)]]*VLOOKUP(tblSalaries[[#This Row],[Currency]],tblXrate[],2,FALSE)</f>
        <v>24000</v>
      </c>
      <c r="H927" t="s">
        <v>1080</v>
      </c>
      <c r="I927" s="8" t="s">
        <v>52</v>
      </c>
      <c r="J927" t="s">
        <v>8</v>
      </c>
      <c r="L927" s="10" t="s">
        <v>9</v>
      </c>
      <c r="M927" s="10">
        <v>10</v>
      </c>
    </row>
    <row r="928" spans="2:13" ht="15" customHeight="1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 s="10">
        <f>tblSalaries[[#This Row],[clean Salary (in local currency)]]*VLOOKUP(tblSalaries[[#This Row],[Currency]],tblXrate[],2,FALSE)</f>
        <v>80289.244544269619</v>
      </c>
      <c r="H928" t="s">
        <v>356</v>
      </c>
      <c r="I928" s="8" t="s">
        <v>356</v>
      </c>
      <c r="J928" t="s">
        <v>106</v>
      </c>
      <c r="L928" s="10" t="s">
        <v>9</v>
      </c>
      <c r="M928" s="10">
        <v>3</v>
      </c>
    </row>
    <row r="929" spans="2:13" ht="15" customHeight="1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 s="10">
        <f>tblSalaries[[#This Row],[clean Salary (in local currency)]]*VLOOKUP(tblSalaries[[#This Row],[Currency]],tblXrate[],2,FALSE)</f>
        <v>70000</v>
      </c>
      <c r="H929" t="s">
        <v>1081</v>
      </c>
      <c r="I929" s="8" t="s">
        <v>52</v>
      </c>
      <c r="J929" t="s">
        <v>15</v>
      </c>
      <c r="L929" s="10" t="s">
        <v>9</v>
      </c>
      <c r="M929" s="10">
        <v>4</v>
      </c>
    </row>
    <row r="930" spans="2:13" ht="15" customHeight="1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 s="10">
        <f>tblSalaries[[#This Row],[clean Salary (in local currency)]]*VLOOKUP(tblSalaries[[#This Row],[Currency]],tblXrate[],2,FALSE)</f>
        <v>8547.8000099724322</v>
      </c>
      <c r="H930" t="s">
        <v>52</v>
      </c>
      <c r="I930" s="8" t="s">
        <v>52</v>
      </c>
      <c r="J930" t="s">
        <v>8</v>
      </c>
      <c r="L930" s="10" t="s">
        <v>18</v>
      </c>
      <c r="M930" s="10">
        <v>2</v>
      </c>
    </row>
    <row r="931" spans="2:13" ht="15" customHeight="1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 s="10">
        <f>tblSalaries[[#This Row],[clean Salary (in local currency)]]*VLOOKUP(tblSalaries[[#This Row],[Currency]],tblXrate[],2,FALSE)</f>
        <v>10684.750012465542</v>
      </c>
      <c r="H931" t="s">
        <v>1084</v>
      </c>
      <c r="I931" s="8" t="s">
        <v>20</v>
      </c>
      <c r="J931" t="s">
        <v>8</v>
      </c>
      <c r="L931" s="10" t="s">
        <v>9</v>
      </c>
      <c r="M931" s="10">
        <v>11</v>
      </c>
    </row>
    <row r="932" spans="2:13" ht="15" customHeight="1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 s="10">
        <f>tblSalaries[[#This Row],[clean Salary (in local currency)]]*VLOOKUP(tblSalaries[[#This Row],[Currency]],tblXrate[],2,FALSE)</f>
        <v>10684.750012465542</v>
      </c>
      <c r="H932" t="s">
        <v>749</v>
      </c>
      <c r="I932" s="8" t="s">
        <v>20</v>
      </c>
      <c r="J932" t="s">
        <v>8</v>
      </c>
      <c r="L932" s="10" t="s">
        <v>18</v>
      </c>
      <c r="M932" s="10">
        <v>4</v>
      </c>
    </row>
    <row r="933" spans="2:13" ht="15" customHeight="1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 s="10">
        <f>tblSalaries[[#This Row],[clean Salary (in local currency)]]*VLOOKUP(tblSalaries[[#This Row],[Currency]],tblXrate[],2,FALSE)</f>
        <v>20000</v>
      </c>
      <c r="H933" t="s">
        <v>1046</v>
      </c>
      <c r="I933" s="8" t="s">
        <v>310</v>
      </c>
      <c r="J933" t="s">
        <v>1086</v>
      </c>
      <c r="L933" s="10" t="s">
        <v>13</v>
      </c>
      <c r="M933" s="10">
        <v>2</v>
      </c>
    </row>
    <row r="934" spans="2:13" ht="15" customHeight="1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 s="10">
        <f>tblSalaries[[#This Row],[clean Salary (in local currency)]]*VLOOKUP(tblSalaries[[#This Row],[Currency]],tblXrate[],2,FALSE)</f>
        <v>53356.776437647524</v>
      </c>
      <c r="H934" t="s">
        <v>356</v>
      </c>
      <c r="I934" s="8" t="s">
        <v>356</v>
      </c>
      <c r="J934" t="s">
        <v>24</v>
      </c>
      <c r="L934" s="10" t="s">
        <v>18</v>
      </c>
      <c r="M934" s="10">
        <v>3</v>
      </c>
    </row>
    <row r="935" spans="2:13" ht="15" customHeight="1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 s="10">
        <f>tblSalaries[[#This Row],[clean Salary (in local currency)]]*VLOOKUP(tblSalaries[[#This Row],[Currency]],tblXrate[],2,FALSE)</f>
        <v>36000</v>
      </c>
      <c r="H935" t="s">
        <v>310</v>
      </c>
      <c r="I935" s="8" t="s">
        <v>310</v>
      </c>
      <c r="J935" t="s">
        <v>126</v>
      </c>
      <c r="L935" s="10" t="s">
        <v>9</v>
      </c>
      <c r="M935" s="10">
        <v>4.5</v>
      </c>
    </row>
    <row r="936" spans="2:13" ht="15" customHeight="1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 s="10">
        <f>tblSalaries[[#This Row],[clean Salary (in local currency)]]*VLOOKUP(tblSalaries[[#This Row],[Currency]],tblXrate[],2,FALSE)</f>
        <v>57000</v>
      </c>
      <c r="H936" t="s">
        <v>1088</v>
      </c>
      <c r="I936" s="8" t="s">
        <v>279</v>
      </c>
      <c r="J936" t="s">
        <v>15</v>
      </c>
      <c r="L936" s="10" t="s">
        <v>18</v>
      </c>
      <c r="M936" s="10">
        <v>4</v>
      </c>
    </row>
    <row r="937" spans="2:13" ht="15" customHeight="1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 s="10">
        <f>tblSalaries[[#This Row],[clean Salary (in local currency)]]*VLOOKUP(tblSalaries[[#This Row],[Currency]],tblXrate[],2,FALSE)</f>
        <v>135000</v>
      </c>
      <c r="H937" t="s">
        <v>1089</v>
      </c>
      <c r="I937" s="8" t="s">
        <v>52</v>
      </c>
      <c r="J937" t="s">
        <v>15</v>
      </c>
      <c r="L937" s="10" t="s">
        <v>13</v>
      </c>
      <c r="M937" s="10">
        <v>15</v>
      </c>
    </row>
    <row r="938" spans="2:13" ht="15" customHeight="1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 s="10">
        <f>tblSalaries[[#This Row],[clean Salary (in local currency)]]*VLOOKUP(tblSalaries[[#This Row],[Currency]],tblXrate[],2,FALSE)</f>
        <v>95279.957924370581</v>
      </c>
      <c r="H938" t="s">
        <v>1090</v>
      </c>
      <c r="I938" s="8" t="s">
        <v>20</v>
      </c>
      <c r="J938" t="s">
        <v>628</v>
      </c>
      <c r="L938" s="10" t="s">
        <v>9</v>
      </c>
      <c r="M938" s="10">
        <v>4</v>
      </c>
    </row>
    <row r="939" spans="2:13" ht="15" customHeight="1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 s="10">
        <f>tblSalaries[[#This Row],[clean Salary (in local currency)]]*VLOOKUP(tblSalaries[[#This Row],[Currency]],tblXrate[],2,FALSE)</f>
        <v>57167.974754622352</v>
      </c>
      <c r="H939" t="s">
        <v>1091</v>
      </c>
      <c r="I939" s="8" t="s">
        <v>20</v>
      </c>
      <c r="J939" t="s">
        <v>1092</v>
      </c>
      <c r="L939" s="10" t="s">
        <v>18</v>
      </c>
      <c r="M939" s="10">
        <v>10</v>
      </c>
    </row>
    <row r="940" spans="2:13" ht="15" customHeight="1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 s="10">
        <f>tblSalaries[[#This Row],[clean Salary (in local currency)]]*VLOOKUP(tblSalaries[[#This Row],[Currency]],tblXrate[],2,FALSE)</f>
        <v>12326.656394453004</v>
      </c>
      <c r="H940" t="s">
        <v>1094</v>
      </c>
      <c r="I940" s="8" t="s">
        <v>52</v>
      </c>
      <c r="J940" t="s">
        <v>870</v>
      </c>
      <c r="L940" s="10" t="s">
        <v>9</v>
      </c>
      <c r="M940" s="10">
        <v>5</v>
      </c>
    </row>
    <row r="941" spans="2:13" ht="15" customHeight="1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 s="10">
        <f>tblSalaries[[#This Row],[clean Salary (in local currency)]]*VLOOKUP(tblSalaries[[#This Row],[Currency]],tblXrate[],2,FALSE)</f>
        <v>8000</v>
      </c>
      <c r="H941" t="s">
        <v>167</v>
      </c>
      <c r="I941" s="8" t="s">
        <v>20</v>
      </c>
      <c r="J941" t="s">
        <v>8</v>
      </c>
      <c r="L941" s="10" t="s">
        <v>25</v>
      </c>
      <c r="M941" s="10">
        <v>5</v>
      </c>
    </row>
    <row r="942" spans="2:13" ht="15" customHeight="1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 s="10">
        <f>tblSalaries[[#This Row],[clean Salary (in local currency)]]*VLOOKUP(tblSalaries[[#This Row],[Currency]],tblXrate[],2,FALSE)</f>
        <v>48000</v>
      </c>
      <c r="H942" t="s">
        <v>1096</v>
      </c>
      <c r="I942" s="8" t="s">
        <v>52</v>
      </c>
      <c r="J942" t="s">
        <v>106</v>
      </c>
      <c r="L942" s="10" t="s">
        <v>9</v>
      </c>
      <c r="M942" s="10">
        <v>5</v>
      </c>
    </row>
    <row r="943" spans="2:13" ht="15" customHeight="1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 s="10">
        <f>tblSalaries[[#This Row],[clean Salary (in local currency)]]*VLOOKUP(tblSalaries[[#This Row],[Currency]],tblXrate[],2,FALSE)</f>
        <v>40000</v>
      </c>
      <c r="H943" t="s">
        <v>256</v>
      </c>
      <c r="I943" s="8" t="s">
        <v>20</v>
      </c>
      <c r="J943" t="s">
        <v>1097</v>
      </c>
      <c r="L943" s="10" t="s">
        <v>9</v>
      </c>
      <c r="M943" s="10">
        <v>5</v>
      </c>
    </row>
    <row r="944" spans="2:13" ht="15" customHeight="1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 s="10">
        <f>tblSalaries[[#This Row],[clean Salary (in local currency)]]*VLOOKUP(tblSalaries[[#This Row],[Currency]],tblXrate[],2,FALSE)</f>
        <v>59819.107020370408</v>
      </c>
      <c r="H944" t="s">
        <v>392</v>
      </c>
      <c r="I944" s="8" t="s">
        <v>20</v>
      </c>
      <c r="J944" t="s">
        <v>1099</v>
      </c>
      <c r="L944" s="10" t="s">
        <v>9</v>
      </c>
      <c r="M944" s="10">
        <v>10</v>
      </c>
    </row>
    <row r="945" spans="2:13" ht="15" customHeight="1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 s="10">
        <f>tblSalaries[[#This Row],[clean Salary (in local currency)]]*VLOOKUP(tblSalaries[[#This Row],[Currency]],tblXrate[],2,FALSE)</f>
        <v>150000</v>
      </c>
      <c r="H945" t="s">
        <v>1100</v>
      </c>
      <c r="I945" s="8" t="s">
        <v>20</v>
      </c>
      <c r="J945" t="s">
        <v>46</v>
      </c>
      <c r="L945" s="10" t="s">
        <v>25</v>
      </c>
      <c r="M945" s="10">
        <v>20</v>
      </c>
    </row>
    <row r="946" spans="2:13" ht="15" customHeight="1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 s="10">
        <f>tblSalaries[[#This Row],[clean Salary (in local currency)]]*VLOOKUP(tblSalaries[[#This Row],[Currency]],tblXrate[],2,FALSE)</f>
        <v>81592.772512210868</v>
      </c>
      <c r="H946" t="s">
        <v>1101</v>
      </c>
      <c r="I946" s="8" t="s">
        <v>52</v>
      </c>
      <c r="J946" t="s">
        <v>84</v>
      </c>
      <c r="L946" s="10" t="s">
        <v>9</v>
      </c>
      <c r="M946" s="10">
        <v>25</v>
      </c>
    </row>
    <row r="947" spans="2:13" ht="15" customHeight="1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 s="10">
        <f>tblSalaries[[#This Row],[clean Salary (in local currency)]]*VLOOKUP(tblSalaries[[#This Row],[Currency]],tblXrate[],2,FALSE)</f>
        <v>96891.417358250401</v>
      </c>
      <c r="H947" t="s">
        <v>160</v>
      </c>
      <c r="I947" s="8" t="s">
        <v>20</v>
      </c>
      <c r="J947" t="s">
        <v>84</v>
      </c>
      <c r="L947" s="10" t="s">
        <v>18</v>
      </c>
      <c r="M947" s="10">
        <v>20</v>
      </c>
    </row>
    <row r="948" spans="2:13" ht="15" customHeight="1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 s="10">
        <f>tblSalaries[[#This Row],[clean Salary (in local currency)]]*VLOOKUP(tblSalaries[[#This Row],[Currency]],tblXrate[],2,FALSE)</f>
        <v>91791.869076237213</v>
      </c>
      <c r="H948" t="s">
        <v>926</v>
      </c>
      <c r="I948" s="8" t="s">
        <v>20</v>
      </c>
      <c r="J948" t="s">
        <v>84</v>
      </c>
      <c r="L948" s="10" t="s">
        <v>9</v>
      </c>
      <c r="M948" s="10">
        <v>13</v>
      </c>
    </row>
    <row r="949" spans="2:13" ht="15" customHeight="1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 s="10">
        <f>tblSalaries[[#This Row],[clean Salary (in local currency)]]*VLOOKUP(tblSalaries[[#This Row],[Currency]],tblXrate[],2,FALSE)</f>
        <v>15000</v>
      </c>
      <c r="H949" t="s">
        <v>1103</v>
      </c>
      <c r="I949" s="8" t="s">
        <v>20</v>
      </c>
      <c r="J949" t="s">
        <v>8</v>
      </c>
      <c r="L949" s="10" t="s">
        <v>18</v>
      </c>
      <c r="M949" s="10">
        <v>2</v>
      </c>
    </row>
    <row r="950" spans="2:13" ht="15" customHeight="1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 s="10">
        <f>tblSalaries[[#This Row],[clean Salary (in local currency)]]*VLOOKUP(tblSalaries[[#This Row],[Currency]],tblXrate[],2,FALSE)</f>
        <v>66294.12766617132</v>
      </c>
      <c r="H950" t="s">
        <v>1105</v>
      </c>
      <c r="I950" s="8" t="s">
        <v>52</v>
      </c>
      <c r="J950" t="s">
        <v>84</v>
      </c>
      <c r="L950" s="10" t="s">
        <v>18</v>
      </c>
      <c r="M950" s="10">
        <v>5</v>
      </c>
    </row>
    <row r="951" spans="2:13" ht="15" customHeight="1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 s="10">
        <f>tblSalaries[[#This Row],[clean Salary (in local currency)]]*VLOOKUP(tblSalaries[[#This Row],[Currency]],tblXrate[],2,FALSE)</f>
        <v>101990.96564026357</v>
      </c>
      <c r="H951" t="s">
        <v>76</v>
      </c>
      <c r="I951" s="8" t="s">
        <v>356</v>
      </c>
      <c r="J951" t="s">
        <v>84</v>
      </c>
      <c r="L951" s="10" t="s">
        <v>13</v>
      </c>
      <c r="M951" s="10">
        <v>6</v>
      </c>
    </row>
    <row r="952" spans="2:13" ht="15" customHeight="1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 s="10">
        <f>tblSalaries[[#This Row],[clean Salary (in local currency)]]*VLOOKUP(tblSalaries[[#This Row],[Currency]],tblXrate[],2,FALSE)</f>
        <v>60000</v>
      </c>
      <c r="H952" t="s">
        <v>1106</v>
      </c>
      <c r="I952" s="8" t="s">
        <v>52</v>
      </c>
      <c r="J952" t="s">
        <v>15</v>
      </c>
      <c r="L952" s="10" t="s">
        <v>18</v>
      </c>
      <c r="M952" s="10">
        <v>3</v>
      </c>
    </row>
    <row r="953" spans="2:13" ht="15" customHeight="1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 s="10">
        <f>tblSalaries[[#This Row],[clean Salary (in local currency)]]*VLOOKUP(tblSalaries[[#This Row],[Currency]],tblXrate[],2,FALSE)</f>
        <v>43856.11522531334</v>
      </c>
      <c r="H953" t="s">
        <v>1107</v>
      </c>
      <c r="I953" s="8" t="s">
        <v>52</v>
      </c>
      <c r="J953" t="s">
        <v>84</v>
      </c>
      <c r="L953" s="10" t="s">
        <v>13</v>
      </c>
      <c r="M953" s="10">
        <v>1</v>
      </c>
    </row>
    <row r="954" spans="2:13" ht="15" customHeight="1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 s="10">
        <f>tblSalaries[[#This Row],[clean Salary (in local currency)]]*VLOOKUP(tblSalaries[[#This Row],[Currency]],tblXrate[],2,FALSE)</f>
        <v>45616</v>
      </c>
      <c r="H954" t="s">
        <v>1108</v>
      </c>
      <c r="I954" s="8" t="s">
        <v>20</v>
      </c>
      <c r="J954" t="s">
        <v>84</v>
      </c>
      <c r="L954" s="10" t="s">
        <v>9</v>
      </c>
      <c r="M954" s="10">
        <v>1.5</v>
      </c>
    </row>
    <row r="955" spans="2:13" ht="15" customHeight="1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 s="10">
        <f>tblSalaries[[#This Row],[clean Salary (in local currency)]]*VLOOKUP(tblSalaries[[#This Row],[Currency]],tblXrate[],2,FALSE)</f>
        <v>75770.868892469181</v>
      </c>
      <c r="H955" t="s">
        <v>808</v>
      </c>
      <c r="I955" s="8" t="s">
        <v>310</v>
      </c>
      <c r="J955" t="s">
        <v>672</v>
      </c>
      <c r="L955" s="10" t="s">
        <v>9</v>
      </c>
      <c r="M955" s="10">
        <v>20</v>
      </c>
    </row>
    <row r="956" spans="2:13" ht="15" customHeight="1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 s="10">
        <f>tblSalaries[[#This Row],[clean Salary (in local currency)]]*VLOOKUP(tblSalaries[[#This Row],[Currency]],tblXrate[],2,FALSE)</f>
        <v>57726.886552389187</v>
      </c>
      <c r="H956" t="s">
        <v>1109</v>
      </c>
      <c r="I956" s="8" t="s">
        <v>52</v>
      </c>
      <c r="J956" t="s">
        <v>84</v>
      </c>
      <c r="L956" s="10" t="s">
        <v>18</v>
      </c>
      <c r="M956" s="10">
        <v>2</v>
      </c>
    </row>
    <row r="957" spans="2:13" ht="15" customHeight="1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 s="10">
        <f>tblSalaries[[#This Row],[clean Salary (in local currency)]]*VLOOKUP(tblSalaries[[#This Row],[Currency]],tblXrate[],2,FALSE)</f>
        <v>20000</v>
      </c>
      <c r="H957" t="s">
        <v>214</v>
      </c>
      <c r="I957" s="8" t="s">
        <v>20</v>
      </c>
      <c r="J957" t="s">
        <v>84</v>
      </c>
      <c r="L957" s="10" t="s">
        <v>18</v>
      </c>
      <c r="M957" s="10">
        <v>2</v>
      </c>
    </row>
    <row r="958" spans="2:13" ht="15" customHeight="1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 s="10">
        <f>tblSalaries[[#This Row],[clean Salary (in local currency)]]*VLOOKUP(tblSalaries[[#This Row],[Currency]],tblXrate[],2,FALSE)</f>
        <v>203981.93128052715</v>
      </c>
      <c r="H958" t="s">
        <v>856</v>
      </c>
      <c r="I958" s="8" t="s">
        <v>52</v>
      </c>
      <c r="J958" t="s">
        <v>84</v>
      </c>
      <c r="L958" s="10" t="s">
        <v>9</v>
      </c>
      <c r="M958" s="10">
        <v>15</v>
      </c>
    </row>
    <row r="959" spans="2:13" ht="15" customHeight="1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 s="10">
        <f>tblSalaries[[#This Row],[clean Salary (in local currency)]]*VLOOKUP(tblSalaries[[#This Row],[Currency]],tblXrate[],2,FALSE)</f>
        <v>50995.482820131787</v>
      </c>
      <c r="H959" t="s">
        <v>700</v>
      </c>
      <c r="I959" s="8" t="s">
        <v>488</v>
      </c>
      <c r="J959" t="s">
        <v>84</v>
      </c>
      <c r="L959" s="10" t="s">
        <v>25</v>
      </c>
      <c r="M959" s="10">
        <v>5</v>
      </c>
    </row>
    <row r="960" spans="2:13" ht="15" customHeight="1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 s="10">
        <f>tblSalaries[[#This Row],[clean Salary (in local currency)]]*VLOOKUP(tblSalaries[[#This Row],[Currency]],tblXrate[],2,FALSE)</f>
        <v>127488.70705032947</v>
      </c>
      <c r="H960" t="s">
        <v>1111</v>
      </c>
      <c r="I960" s="8" t="s">
        <v>4001</v>
      </c>
      <c r="J960" t="s">
        <v>84</v>
      </c>
      <c r="L960" s="10" t="s">
        <v>9</v>
      </c>
      <c r="M960" s="10">
        <v>15</v>
      </c>
    </row>
    <row r="961" spans="2:13" ht="15" customHeight="1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 s="10">
        <f>tblSalaries[[#This Row],[clean Salary (in local currency)]]*VLOOKUP(tblSalaries[[#This Row],[Currency]],tblXrate[],2,FALSE)</f>
        <v>66294.12766617132</v>
      </c>
      <c r="H961" t="s">
        <v>153</v>
      </c>
      <c r="I961" s="8" t="s">
        <v>20</v>
      </c>
      <c r="J961" t="s">
        <v>84</v>
      </c>
      <c r="L961" s="10" t="s">
        <v>9</v>
      </c>
      <c r="M961" s="10">
        <v>4</v>
      </c>
    </row>
    <row r="962" spans="2:13" ht="15" customHeight="1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 s="10">
        <f>tblSalaries[[#This Row],[clean Salary (in local currency)]]*VLOOKUP(tblSalaries[[#This Row],[Currency]],tblXrate[],2,FALSE)</f>
        <v>63234.398696963413</v>
      </c>
      <c r="H962" t="s">
        <v>207</v>
      </c>
      <c r="I962" s="8" t="s">
        <v>20</v>
      </c>
      <c r="J962" t="s">
        <v>84</v>
      </c>
      <c r="L962" s="10" t="s">
        <v>9</v>
      </c>
      <c r="M962" s="10">
        <v>3</v>
      </c>
    </row>
    <row r="963" spans="2:13" ht="15" customHeight="1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 s="10">
        <f>tblSalaries[[#This Row],[clean Salary (in local currency)]]*VLOOKUP(tblSalaries[[#This Row],[Currency]],tblXrate[],2,FALSE)</f>
        <v>260000</v>
      </c>
      <c r="H963" t="s">
        <v>29</v>
      </c>
      <c r="I963" s="8" t="s">
        <v>4001</v>
      </c>
      <c r="J963" t="s">
        <v>15</v>
      </c>
      <c r="L963" s="10" t="s">
        <v>18</v>
      </c>
      <c r="M963" s="10">
        <v>10</v>
      </c>
    </row>
    <row r="964" spans="2:13" ht="15" customHeight="1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 s="10">
        <f>tblSalaries[[#This Row],[clean Salary (in local currency)]]*VLOOKUP(tblSalaries[[#This Row],[Currency]],tblXrate[],2,FALSE)</f>
        <v>112190.06220428993</v>
      </c>
      <c r="H964" t="s">
        <v>1113</v>
      </c>
      <c r="I964" s="8" t="s">
        <v>52</v>
      </c>
      <c r="J964" t="s">
        <v>84</v>
      </c>
      <c r="L964" s="10" t="s">
        <v>18</v>
      </c>
      <c r="M964" s="10">
        <v>8</v>
      </c>
    </row>
    <row r="965" spans="2:13" ht="15" customHeight="1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 s="10">
        <f>tblSalaries[[#This Row],[clean Salary (in local currency)]]*VLOOKUP(tblSalaries[[#This Row],[Currency]],tblXrate[],2,FALSE)</f>
        <v>71393.675948184507</v>
      </c>
      <c r="H965" t="s">
        <v>45</v>
      </c>
      <c r="I965" s="8" t="s">
        <v>52</v>
      </c>
      <c r="J965" t="s">
        <v>84</v>
      </c>
      <c r="L965" s="10" t="s">
        <v>9</v>
      </c>
      <c r="M965" s="10">
        <v>7</v>
      </c>
    </row>
    <row r="966" spans="2:13" ht="15" customHeight="1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 s="10">
        <f>tblSalaries[[#This Row],[clean Salary (in local currency)]]*VLOOKUP(tblSalaries[[#This Row],[Currency]],tblXrate[],2,FALSE)</f>
        <v>85000</v>
      </c>
      <c r="H966" t="s">
        <v>1116</v>
      </c>
      <c r="I966" s="8" t="s">
        <v>3999</v>
      </c>
      <c r="J966" t="s">
        <v>84</v>
      </c>
      <c r="L966" s="10" t="s">
        <v>9</v>
      </c>
      <c r="M966" s="10">
        <v>8</v>
      </c>
    </row>
    <row r="967" spans="2:13" ht="15" customHeight="1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 s="10">
        <f>tblSalaries[[#This Row],[clean Salary (in local currency)]]*VLOOKUP(tblSalaries[[#This Row],[Currency]],tblXrate[],2,FALSE)</f>
        <v>95871.50770184776</v>
      </c>
      <c r="H967" t="s">
        <v>207</v>
      </c>
      <c r="I967" s="8" t="s">
        <v>20</v>
      </c>
      <c r="J967" t="s">
        <v>84</v>
      </c>
      <c r="L967" s="10" t="s">
        <v>18</v>
      </c>
      <c r="M967" s="10">
        <v>2.5</v>
      </c>
    </row>
    <row r="968" spans="2:13" ht="15" customHeight="1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 s="10">
        <f>tblSalaries[[#This Row],[clean Salary (in local currency)]]*VLOOKUP(tblSalaries[[#This Row],[Currency]],tblXrate[],2,FALSE)</f>
        <v>109130.33323508203</v>
      </c>
      <c r="H968" t="s">
        <v>772</v>
      </c>
      <c r="I968" s="8" t="s">
        <v>52</v>
      </c>
      <c r="J968" t="s">
        <v>84</v>
      </c>
      <c r="L968" s="10" t="s">
        <v>9</v>
      </c>
      <c r="M968" s="10">
        <v>35</v>
      </c>
    </row>
    <row r="969" spans="2:13" ht="15" customHeight="1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 s="10">
        <f>tblSalaries[[#This Row],[clean Salary (in local currency)]]*VLOOKUP(tblSalaries[[#This Row],[Currency]],tblXrate[],2,FALSE)</f>
        <v>36000</v>
      </c>
      <c r="H969" t="s">
        <v>168</v>
      </c>
      <c r="I969" s="8" t="s">
        <v>52</v>
      </c>
      <c r="J969" t="s">
        <v>1118</v>
      </c>
      <c r="L969" s="10" t="s">
        <v>25</v>
      </c>
      <c r="M969" s="10">
        <v>3</v>
      </c>
    </row>
    <row r="970" spans="2:13" ht="15" customHeight="1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 s="10">
        <f>tblSalaries[[#This Row],[clean Salary (in local currency)]]*VLOOKUP(tblSalaries[[#This Row],[Currency]],tblXrate[],2,FALSE)</f>
        <v>122389.15876831629</v>
      </c>
      <c r="H970" t="s">
        <v>256</v>
      </c>
      <c r="I970" s="8" t="s">
        <v>20</v>
      </c>
      <c r="J970" t="s">
        <v>84</v>
      </c>
      <c r="L970" s="10" t="s">
        <v>9</v>
      </c>
      <c r="M970" s="10">
        <v>2</v>
      </c>
    </row>
    <row r="971" spans="2:13" ht="15" customHeight="1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 s="10">
        <f>tblSalaries[[#This Row],[clean Salary (in local currency)]]*VLOOKUP(tblSalaries[[#This Row],[Currency]],tblXrate[],2,FALSE)</f>
        <v>53035.30213293706</v>
      </c>
      <c r="H971" t="s">
        <v>1120</v>
      </c>
      <c r="I971" s="8" t="s">
        <v>20</v>
      </c>
      <c r="J971" t="s">
        <v>84</v>
      </c>
      <c r="L971" s="10" t="s">
        <v>9</v>
      </c>
      <c r="M971" s="10">
        <v>4</v>
      </c>
    </row>
    <row r="972" spans="2:13" ht="15" customHeight="1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 s="10">
        <f>tblSalaries[[#This Row],[clean Salary (in local currency)]]*VLOOKUP(tblSalaries[[#This Row],[Currency]],tblXrate[],2,FALSE)</f>
        <v>125000</v>
      </c>
      <c r="H972" t="s">
        <v>1121</v>
      </c>
      <c r="I972" s="8" t="s">
        <v>4001</v>
      </c>
      <c r="J972" t="s">
        <v>15</v>
      </c>
      <c r="L972" s="10" t="s">
        <v>9</v>
      </c>
      <c r="M972" s="10">
        <v>10</v>
      </c>
    </row>
    <row r="973" spans="2:13" ht="15" customHeight="1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 s="10">
        <f>tblSalaries[[#This Row],[clean Salary (in local currency)]]*VLOOKUP(tblSalaries[[#This Row],[Currency]],tblXrate[],2,FALSE)</f>
        <v>19000</v>
      </c>
      <c r="H973" t="s">
        <v>1122</v>
      </c>
      <c r="I973" s="8" t="s">
        <v>20</v>
      </c>
      <c r="J973" t="s">
        <v>1123</v>
      </c>
      <c r="L973" s="10" t="s">
        <v>9</v>
      </c>
      <c r="M973" s="10">
        <v>6</v>
      </c>
    </row>
    <row r="974" spans="2:13" ht="15" customHeight="1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 s="10">
        <f>tblSalaries[[#This Row],[clean Salary (in local currency)]]*VLOOKUP(tblSalaries[[#This Row],[Currency]],tblXrate[],2,FALSE)</f>
        <v>93831.688389042494</v>
      </c>
      <c r="H974" t="s">
        <v>1122</v>
      </c>
      <c r="I974" s="8" t="s">
        <v>20</v>
      </c>
      <c r="J974" t="s">
        <v>84</v>
      </c>
      <c r="L974" s="10" t="s">
        <v>13</v>
      </c>
      <c r="M974" s="10">
        <v>6</v>
      </c>
    </row>
    <row r="975" spans="2:13" ht="15" customHeight="1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 s="10">
        <f>tblSalaries[[#This Row],[clean Salary (in local currency)]]*VLOOKUP(tblSalaries[[#This Row],[Currency]],tblXrate[],2,FALSE)</f>
        <v>101990.96564026357</v>
      </c>
      <c r="H975" t="s">
        <v>855</v>
      </c>
      <c r="I975" s="8" t="s">
        <v>20</v>
      </c>
      <c r="J975" t="s">
        <v>84</v>
      </c>
      <c r="L975" s="10" t="s">
        <v>9</v>
      </c>
      <c r="M975" s="10">
        <v>20</v>
      </c>
    </row>
    <row r="976" spans="2:13" ht="15" customHeight="1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 s="10">
        <f>tblSalaries[[#This Row],[clean Salary (in local currency)]]*VLOOKUP(tblSalaries[[#This Row],[Currency]],tblXrate[],2,FALSE)</f>
        <v>122389.15876831629</v>
      </c>
      <c r="H976" t="s">
        <v>1124</v>
      </c>
      <c r="I976" s="8" t="s">
        <v>20</v>
      </c>
      <c r="J976" t="s">
        <v>84</v>
      </c>
      <c r="L976" s="10" t="s">
        <v>9</v>
      </c>
      <c r="M976" s="10">
        <v>5</v>
      </c>
    </row>
    <row r="977" spans="2:13" ht="15" customHeight="1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 s="10">
        <f>tblSalaries[[#This Row],[clean Salary (in local currency)]]*VLOOKUP(tblSalaries[[#This Row],[Currency]],tblXrate[],2,FALSE)</f>
        <v>34417.653306061438</v>
      </c>
      <c r="H977" t="s">
        <v>855</v>
      </c>
      <c r="I977" s="8" t="s">
        <v>20</v>
      </c>
      <c r="J977" t="s">
        <v>88</v>
      </c>
      <c r="L977" s="10" t="s">
        <v>13</v>
      </c>
      <c r="M977" s="10">
        <v>4</v>
      </c>
    </row>
    <row r="978" spans="2:13" ht="15" customHeight="1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 s="10">
        <f>tblSalaries[[#This Row],[clean Salary (in local currency)]]*VLOOKUP(tblSalaries[[#This Row],[Currency]],tblXrate[],2,FALSE)</f>
        <v>12000</v>
      </c>
      <c r="H978" t="s">
        <v>52</v>
      </c>
      <c r="I978" s="8" t="s">
        <v>52</v>
      </c>
      <c r="J978" t="s">
        <v>1126</v>
      </c>
      <c r="L978" s="10" t="s">
        <v>13</v>
      </c>
      <c r="M978" s="10">
        <v>3</v>
      </c>
    </row>
    <row r="979" spans="2:13" ht="15" customHeight="1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 s="10">
        <f>tblSalaries[[#This Row],[clean Salary (in local currency)]]*VLOOKUP(tblSalaries[[#This Row],[Currency]],tblXrate[],2,FALSE)</f>
        <v>3632.815004238284</v>
      </c>
      <c r="H979" t="s">
        <v>1127</v>
      </c>
      <c r="I979" s="8" t="s">
        <v>52</v>
      </c>
      <c r="J979" t="s">
        <v>8</v>
      </c>
      <c r="L979" s="10" t="s">
        <v>9</v>
      </c>
      <c r="M979" s="10">
        <v>0</v>
      </c>
    </row>
    <row r="980" spans="2:13" ht="15" customHeight="1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 s="10">
        <f>tblSalaries[[#This Row],[clean Salary (in local currency)]]*VLOOKUP(tblSalaries[[#This Row],[Currency]],tblXrate[],2,FALSE)</f>
        <v>21369.500024931083</v>
      </c>
      <c r="H980" t="s">
        <v>76</v>
      </c>
      <c r="I980" s="8" t="s">
        <v>356</v>
      </c>
      <c r="J980" t="s">
        <v>8</v>
      </c>
      <c r="L980" s="10" t="s">
        <v>13</v>
      </c>
      <c r="M980" s="10">
        <v>6</v>
      </c>
    </row>
    <row r="981" spans="2:13" ht="15" customHeight="1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 s="10">
        <f>tblSalaries[[#This Row],[clean Salary (in local currency)]]*VLOOKUP(tblSalaries[[#This Row],[Currency]],tblXrate[],2,FALSE)</f>
        <v>8903.9583437212841</v>
      </c>
      <c r="H981" t="s">
        <v>207</v>
      </c>
      <c r="I981" s="8" t="s">
        <v>20</v>
      </c>
      <c r="J981" t="s">
        <v>8</v>
      </c>
      <c r="L981" s="10" t="s">
        <v>9</v>
      </c>
      <c r="M981" s="10">
        <v>7</v>
      </c>
    </row>
    <row r="982" spans="2:13" ht="15" customHeight="1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 s="10">
        <f>tblSalaries[[#This Row],[clean Salary (in local currency)]]*VLOOKUP(tblSalaries[[#This Row],[Currency]],tblXrate[],2,FALSE)</f>
        <v>15206.427249917633</v>
      </c>
      <c r="H982" t="s">
        <v>1130</v>
      </c>
      <c r="I982" s="8" t="s">
        <v>52</v>
      </c>
      <c r="J982" t="s">
        <v>1131</v>
      </c>
      <c r="L982" s="10" t="s">
        <v>9</v>
      </c>
      <c r="M982" s="10">
        <v>2</v>
      </c>
    </row>
    <row r="983" spans="2:13" ht="15" customHeight="1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 s="10">
        <f>tblSalaries[[#This Row],[clean Salary (in local currency)]]*VLOOKUP(tblSalaries[[#This Row],[Currency]],tblXrate[],2,FALSE)</f>
        <v>143565.85684888897</v>
      </c>
      <c r="H983" t="s">
        <v>448</v>
      </c>
      <c r="I983" s="8" t="s">
        <v>52</v>
      </c>
      <c r="J983" t="s">
        <v>672</v>
      </c>
      <c r="L983" s="10" t="s">
        <v>9</v>
      </c>
      <c r="M983" s="10">
        <v>25</v>
      </c>
    </row>
    <row r="984" spans="2:13" ht="15" customHeight="1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 s="10">
        <f>tblSalaries[[#This Row],[clean Salary (in local currency)]]*VLOOKUP(tblSalaries[[#This Row],[Currency]],tblXrate[],2,FALSE)</f>
        <v>9705.3145946561999</v>
      </c>
      <c r="H984" t="s">
        <v>1022</v>
      </c>
      <c r="I984" s="8" t="s">
        <v>52</v>
      </c>
      <c r="J984" t="s">
        <v>8</v>
      </c>
      <c r="L984" s="10" t="s">
        <v>18</v>
      </c>
      <c r="M984" s="10">
        <v>6</v>
      </c>
    </row>
    <row r="985" spans="2:13" ht="15" customHeight="1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 s="10">
        <f>tblSalaries[[#This Row],[clean Salary (in local currency)]]*VLOOKUP(tblSalaries[[#This Row],[Currency]],tblXrate[],2,FALSE)</f>
        <v>17807.916687442568</v>
      </c>
      <c r="H985" t="s">
        <v>1135</v>
      </c>
      <c r="I985" s="8" t="s">
        <v>52</v>
      </c>
      <c r="J985" t="s">
        <v>8</v>
      </c>
      <c r="L985" s="10" t="s">
        <v>13</v>
      </c>
      <c r="M985" s="10">
        <v>8</v>
      </c>
    </row>
    <row r="986" spans="2:13" ht="15" customHeight="1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 s="10">
        <f>tblSalaries[[#This Row],[clean Salary (in local currency)]]*VLOOKUP(tblSalaries[[#This Row],[Currency]],tblXrate[],2,FALSE)</f>
        <v>3205.4250037396623</v>
      </c>
      <c r="H986" t="s">
        <v>1136</v>
      </c>
      <c r="I986" s="8" t="s">
        <v>20</v>
      </c>
      <c r="J986" t="s">
        <v>1137</v>
      </c>
      <c r="L986" s="10" t="s">
        <v>9</v>
      </c>
      <c r="M986" s="10">
        <v>10</v>
      </c>
    </row>
    <row r="987" spans="2:13" ht="15" customHeight="1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 s="10">
        <f>tblSalaries[[#This Row],[clean Salary (in local currency)]]*VLOOKUP(tblSalaries[[#This Row],[Currency]],tblXrate[],2,FALSE)</f>
        <v>45000</v>
      </c>
      <c r="H987" t="s">
        <v>1139</v>
      </c>
      <c r="I987" s="8" t="s">
        <v>310</v>
      </c>
      <c r="J987" t="s">
        <v>15</v>
      </c>
      <c r="L987" s="10" t="s">
        <v>13</v>
      </c>
      <c r="M987" s="10">
        <v>3</v>
      </c>
    </row>
    <row r="988" spans="2:13" ht="15" customHeight="1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 s="10">
        <f>tblSalaries[[#This Row],[clean Salary (in local currency)]]*VLOOKUP(tblSalaries[[#This Row],[Currency]],tblXrate[],2,FALSE)</f>
        <v>12465.541681209797</v>
      </c>
      <c r="H988" t="s">
        <v>1140</v>
      </c>
      <c r="I988" s="8" t="s">
        <v>52</v>
      </c>
      <c r="J988" t="s">
        <v>8</v>
      </c>
      <c r="L988" s="10" t="s">
        <v>18</v>
      </c>
      <c r="M988" s="10">
        <v>7</v>
      </c>
    </row>
    <row r="989" spans="2:13" ht="15" customHeight="1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 s="10">
        <f>tblSalaries[[#This Row],[clean Salary (in local currency)]]*VLOOKUP(tblSalaries[[#This Row],[Currency]],tblXrate[],2,FALSE)</f>
        <v>95871.50770184776</v>
      </c>
      <c r="H989" t="s">
        <v>1141</v>
      </c>
      <c r="I989" s="8" t="s">
        <v>20</v>
      </c>
      <c r="J989" t="s">
        <v>84</v>
      </c>
      <c r="L989" s="10" t="s">
        <v>18</v>
      </c>
      <c r="M989" s="10">
        <v>14</v>
      </c>
    </row>
    <row r="990" spans="2:13" ht="15" customHeight="1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 s="10">
        <f>tblSalaries[[#This Row],[clean Salary (in local currency)]]*VLOOKUP(tblSalaries[[#This Row],[Currency]],tblXrate[],2,FALSE)</f>
        <v>173384.64158844808</v>
      </c>
      <c r="H990" t="s">
        <v>1142</v>
      </c>
      <c r="I990" s="8" t="s">
        <v>356</v>
      </c>
      <c r="J990" t="s">
        <v>84</v>
      </c>
      <c r="L990" s="10" t="s">
        <v>18</v>
      </c>
      <c r="M990" s="10">
        <v>8</v>
      </c>
    </row>
    <row r="991" spans="2:13" ht="15" customHeight="1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 s="10">
        <f>tblSalaries[[#This Row],[clean Salary (in local currency)]]*VLOOKUP(tblSalaries[[#This Row],[Currency]],tblXrate[],2,FALSE)</f>
        <v>11575.14584683767</v>
      </c>
      <c r="H991" t="s">
        <v>1143</v>
      </c>
      <c r="I991" s="8" t="s">
        <v>52</v>
      </c>
      <c r="J991" t="s">
        <v>8</v>
      </c>
      <c r="L991" s="10" t="s">
        <v>18</v>
      </c>
      <c r="M991" s="10">
        <v>1</v>
      </c>
    </row>
    <row r="992" spans="2:13" ht="15" customHeight="1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 s="10">
        <f>tblSalaries[[#This Row],[clean Salary (in local currency)]]*VLOOKUP(tblSalaries[[#This Row],[Currency]],tblXrate[],2,FALSE)</f>
        <v>18000</v>
      </c>
      <c r="H992" t="s">
        <v>1144</v>
      </c>
      <c r="I992" s="8" t="s">
        <v>67</v>
      </c>
      <c r="J992" t="s">
        <v>8</v>
      </c>
      <c r="L992" s="10" t="s">
        <v>13</v>
      </c>
      <c r="M992" s="10">
        <v>8</v>
      </c>
    </row>
    <row r="993" spans="2:13" ht="15" customHeight="1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 s="10">
        <f>tblSalaries[[#This Row],[clean Salary (in local currency)]]*VLOOKUP(tblSalaries[[#This Row],[Currency]],tblXrate[],2,FALSE)</f>
        <v>71393.675948184507</v>
      </c>
      <c r="H993" t="s">
        <v>139</v>
      </c>
      <c r="I993" s="8" t="s">
        <v>4001</v>
      </c>
      <c r="J993" t="s">
        <v>84</v>
      </c>
      <c r="L993" s="10" t="s">
        <v>13</v>
      </c>
      <c r="M993" s="10">
        <v>2</v>
      </c>
    </row>
    <row r="994" spans="2:13" ht="15" customHeight="1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 s="10">
        <f>tblSalaries[[#This Row],[clean Salary (in local currency)]]*VLOOKUP(tblSalaries[[#This Row],[Currency]],tblXrate[],2,FALSE)</f>
        <v>6232.7708406048987</v>
      </c>
      <c r="H994" t="s">
        <v>153</v>
      </c>
      <c r="I994" s="8" t="s">
        <v>20</v>
      </c>
      <c r="J994" t="s">
        <v>8</v>
      </c>
      <c r="L994" s="10" t="s">
        <v>9</v>
      </c>
      <c r="M994" s="10">
        <v>2.5</v>
      </c>
    </row>
    <row r="995" spans="2:13" ht="15" customHeight="1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 s="10">
        <f>tblSalaries[[#This Row],[clean Salary (in local currency)]]*VLOOKUP(tblSalaries[[#This Row],[Currency]],tblXrate[],2,FALSE)</f>
        <v>1805.7739622442759</v>
      </c>
      <c r="H995" t="s">
        <v>939</v>
      </c>
      <c r="I995" s="8" t="s">
        <v>52</v>
      </c>
      <c r="J995" t="s">
        <v>716</v>
      </c>
      <c r="L995" s="10" t="s">
        <v>9</v>
      </c>
      <c r="M995" s="10">
        <v>3</v>
      </c>
    </row>
    <row r="996" spans="2:13" ht="15" customHeight="1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 s="10">
        <f>tblSalaries[[#This Row],[clean Salary (in local currency)]]*VLOOKUP(tblSalaries[[#This Row],[Currency]],tblXrate[],2,FALSE)</f>
        <v>11397.066679963244</v>
      </c>
      <c r="H996" t="s">
        <v>1149</v>
      </c>
      <c r="I996" s="8" t="s">
        <v>20</v>
      </c>
      <c r="J996" t="s">
        <v>8</v>
      </c>
      <c r="L996" s="10" t="s">
        <v>13</v>
      </c>
      <c r="M996" s="10">
        <v>6</v>
      </c>
    </row>
    <row r="997" spans="2:13" ht="15" customHeight="1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 s="10">
        <f>tblSalaries[[#This Row],[clean Salary (in local currency)]]*VLOOKUP(tblSalaries[[#This Row],[Currency]],tblXrate[],2,FALSE)</f>
        <v>15000</v>
      </c>
      <c r="H997" t="s">
        <v>1150</v>
      </c>
      <c r="I997" s="8" t="s">
        <v>52</v>
      </c>
      <c r="J997" t="s">
        <v>8</v>
      </c>
      <c r="L997" s="10" t="s">
        <v>9</v>
      </c>
      <c r="M997" s="10">
        <v>4</v>
      </c>
    </row>
    <row r="998" spans="2:13" ht="15" customHeight="1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 s="10">
        <f>tblSalaries[[#This Row],[clean Salary (in local currency)]]*VLOOKUP(tblSalaries[[#This Row],[Currency]],tblXrate[],2,FALSE)</f>
        <v>37612.869087708088</v>
      </c>
      <c r="H998" t="s">
        <v>1152</v>
      </c>
      <c r="I998" s="8" t="s">
        <v>52</v>
      </c>
      <c r="J998" t="s">
        <v>48</v>
      </c>
      <c r="L998" s="10" t="s">
        <v>13</v>
      </c>
      <c r="M998" s="10">
        <v>3</v>
      </c>
    </row>
    <row r="999" spans="2:13" ht="15" customHeight="1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 s="10">
        <f>tblSalaries[[#This Row],[clean Salary (in local currency)]]*VLOOKUP(tblSalaries[[#This Row],[Currency]],tblXrate[],2,FALSE)</f>
        <v>6499.8895909165376</v>
      </c>
      <c r="H999" t="s">
        <v>1153</v>
      </c>
      <c r="I999" s="8" t="s">
        <v>20</v>
      </c>
      <c r="J999" t="s">
        <v>8</v>
      </c>
      <c r="L999" s="10" t="s">
        <v>9</v>
      </c>
      <c r="M999" s="10">
        <v>3</v>
      </c>
    </row>
    <row r="1000" spans="2:13" ht="15" customHeight="1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 s="10">
        <f>tblSalaries[[#This Row],[clean Salary (in local currency)]]*VLOOKUP(tblSalaries[[#This Row],[Currency]],tblXrate[],2,FALSE)</f>
        <v>20000</v>
      </c>
      <c r="H1000" t="s">
        <v>1155</v>
      </c>
      <c r="I1000" s="8" t="s">
        <v>3999</v>
      </c>
      <c r="J1000" t="s">
        <v>1156</v>
      </c>
      <c r="L1000" s="10" t="s">
        <v>13</v>
      </c>
      <c r="M1000" s="10">
        <v>6</v>
      </c>
    </row>
    <row r="1001" spans="2:13" ht="15" customHeight="1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 s="10">
        <f>tblSalaries[[#This Row],[clean Salary (in local currency)]]*VLOOKUP(tblSalaries[[#This Row],[Currency]],tblXrate[],2,FALSE)</f>
        <v>7265</v>
      </c>
      <c r="H1001" t="s">
        <v>1157</v>
      </c>
      <c r="I1001" s="8" t="s">
        <v>279</v>
      </c>
      <c r="J1001" t="s">
        <v>8</v>
      </c>
      <c r="L1001" s="10" t="s">
        <v>9</v>
      </c>
      <c r="M1001" s="10">
        <v>6</v>
      </c>
    </row>
    <row r="1002" spans="2:13" ht="15" customHeight="1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 s="10">
        <f>tblSalaries[[#This Row],[clean Salary (in local currency)]]*VLOOKUP(tblSalaries[[#This Row],[Currency]],tblXrate[],2,FALSE)</f>
        <v>72571.80269935554</v>
      </c>
      <c r="H1002" t="s">
        <v>642</v>
      </c>
      <c r="I1002" s="8" t="s">
        <v>52</v>
      </c>
      <c r="J1002" t="s">
        <v>171</v>
      </c>
      <c r="L1002" s="10" t="s">
        <v>13</v>
      </c>
      <c r="M1002" s="10">
        <v>15</v>
      </c>
    </row>
    <row r="1003" spans="2:13" ht="15" customHeight="1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 s="10">
        <f>tblSalaries[[#This Row],[clean Salary (in local currency)]]*VLOOKUP(tblSalaries[[#This Row],[Currency]],tblXrate[],2,FALSE)</f>
        <v>8013.5625093491553</v>
      </c>
      <c r="H1003" t="s">
        <v>804</v>
      </c>
      <c r="I1003" s="8" t="s">
        <v>52</v>
      </c>
      <c r="J1003" t="s">
        <v>8</v>
      </c>
      <c r="L1003" s="10" t="s">
        <v>13</v>
      </c>
      <c r="M1003" s="10">
        <v>15</v>
      </c>
    </row>
    <row r="1004" spans="2:13" ht="15" customHeight="1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 s="10">
        <f>tblSalaries[[#This Row],[clean Salary (in local currency)]]*VLOOKUP(tblSalaries[[#This Row],[Currency]],tblXrate[],2,FALSE)</f>
        <v>10150.512511842264</v>
      </c>
      <c r="H1004" t="s">
        <v>1162</v>
      </c>
      <c r="I1004" s="8" t="s">
        <v>20</v>
      </c>
      <c r="J1004" t="s">
        <v>8</v>
      </c>
      <c r="L1004" s="10" t="s">
        <v>9</v>
      </c>
      <c r="M1004" s="10">
        <v>5</v>
      </c>
    </row>
    <row r="1005" spans="2:13" ht="15" customHeight="1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 s="10">
        <f>tblSalaries[[#This Row],[clean Salary (in local currency)]]*VLOOKUP(tblSalaries[[#This Row],[Currency]],tblXrate[],2,FALSE)</f>
        <v>65000</v>
      </c>
      <c r="H1005" t="s">
        <v>488</v>
      </c>
      <c r="I1005" s="8" t="s">
        <v>488</v>
      </c>
      <c r="J1005" t="s">
        <v>15</v>
      </c>
      <c r="L1005" s="10" t="s">
        <v>9</v>
      </c>
      <c r="M1005" s="10">
        <v>9</v>
      </c>
    </row>
    <row r="1006" spans="2:13" ht="15" customHeight="1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 s="10">
        <f>tblSalaries[[#This Row],[clean Salary (in local currency)]]*VLOOKUP(tblSalaries[[#This Row],[Currency]],tblXrate[],2,FALSE)</f>
        <v>3184.2266150397395</v>
      </c>
      <c r="H1006" t="s">
        <v>897</v>
      </c>
      <c r="I1006" s="8" t="s">
        <v>52</v>
      </c>
      <c r="J1006" t="s">
        <v>17</v>
      </c>
      <c r="L1006" s="10" t="s">
        <v>9</v>
      </c>
      <c r="M1006" s="10">
        <v>4</v>
      </c>
    </row>
    <row r="1007" spans="2:13" ht="15" customHeight="1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 s="10">
        <f>tblSalaries[[#This Row],[clean Salary (in local currency)]]*VLOOKUP(tblSalaries[[#This Row],[Currency]],tblXrate[],2,FALSE)</f>
        <v>10898.445012714852</v>
      </c>
      <c r="H1007" t="s">
        <v>1164</v>
      </c>
      <c r="I1007" s="8" t="s">
        <v>52</v>
      </c>
      <c r="J1007" t="s">
        <v>8</v>
      </c>
      <c r="L1007" s="10" t="s">
        <v>18</v>
      </c>
      <c r="M1007" s="10">
        <v>13</v>
      </c>
    </row>
    <row r="1008" spans="2:13" ht="15" customHeight="1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 s="10">
        <f>tblSalaries[[#This Row],[clean Salary (in local currency)]]*VLOOKUP(tblSalaries[[#This Row],[Currency]],tblXrate[],2,FALSE)</f>
        <v>10800</v>
      </c>
      <c r="H1008" t="s">
        <v>1165</v>
      </c>
      <c r="I1008" s="8" t="s">
        <v>52</v>
      </c>
      <c r="J1008" t="s">
        <v>17</v>
      </c>
      <c r="L1008" s="10" t="s">
        <v>13</v>
      </c>
      <c r="M1008" s="10">
        <v>5</v>
      </c>
    </row>
    <row r="1009" spans="2:13" ht="15" customHeight="1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 s="10">
        <f>tblSalaries[[#This Row],[clean Salary (in local currency)]]*VLOOKUP(tblSalaries[[#This Row],[Currency]],tblXrate[],2,FALSE)</f>
        <v>2136.9500024931081</v>
      </c>
      <c r="H1009" t="s">
        <v>1166</v>
      </c>
      <c r="I1009" s="8" t="s">
        <v>20</v>
      </c>
      <c r="J1009" t="s">
        <v>8</v>
      </c>
      <c r="L1009" s="10" t="s">
        <v>18</v>
      </c>
      <c r="M1009" s="10">
        <v>3.5</v>
      </c>
    </row>
    <row r="1010" spans="2:13" ht="15" customHeight="1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 s="10">
        <f>tblSalaries[[#This Row],[clean Salary (in local currency)]]*VLOOKUP(tblSalaries[[#This Row],[Currency]],tblXrate[],2,FALSE)</f>
        <v>45000</v>
      </c>
      <c r="H1010" t="s">
        <v>279</v>
      </c>
      <c r="I1010" s="8" t="s">
        <v>279</v>
      </c>
      <c r="J1010" t="s">
        <v>1167</v>
      </c>
      <c r="L1010" s="10" t="s">
        <v>18</v>
      </c>
      <c r="M1010" s="10">
        <v>4</v>
      </c>
    </row>
    <row r="1011" spans="2:13" ht="15" customHeight="1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 s="10">
        <f>tblSalaries[[#This Row],[clean Salary (in local currency)]]*VLOOKUP(tblSalaries[[#This Row],[Currency]],tblXrate[],2,FALSE)</f>
        <v>7123.1666749770275</v>
      </c>
      <c r="H1011" t="s">
        <v>929</v>
      </c>
      <c r="I1011" s="8" t="s">
        <v>52</v>
      </c>
      <c r="J1011" t="s">
        <v>8</v>
      </c>
      <c r="L1011" s="10" t="s">
        <v>18</v>
      </c>
      <c r="M1011" s="10">
        <v>5</v>
      </c>
    </row>
    <row r="1012" spans="2:13" ht="15" customHeight="1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 s="10">
        <f>tblSalaries[[#This Row],[clean Salary (in local currency)]]*VLOOKUP(tblSalaries[[#This Row],[Currency]],tblXrate[],2,FALSE)</f>
        <v>5342.3750062327708</v>
      </c>
      <c r="H1012" t="s">
        <v>1170</v>
      </c>
      <c r="I1012" s="8" t="s">
        <v>310</v>
      </c>
      <c r="J1012" t="s">
        <v>8</v>
      </c>
      <c r="L1012" s="10" t="s">
        <v>18</v>
      </c>
      <c r="M1012" s="10">
        <v>5</v>
      </c>
    </row>
    <row r="1013" spans="2:13" ht="15" customHeight="1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 s="10">
        <f>tblSalaries[[#This Row],[clean Salary (in local currency)]]*VLOOKUP(tblSalaries[[#This Row],[Currency]],tblXrate[],2,FALSE)</f>
        <v>18000</v>
      </c>
      <c r="H1013" t="s">
        <v>1171</v>
      </c>
      <c r="I1013" s="8" t="s">
        <v>52</v>
      </c>
      <c r="J1013" t="s">
        <v>8</v>
      </c>
      <c r="L1013" s="10" t="s">
        <v>18</v>
      </c>
      <c r="M1013" s="10">
        <v>4.5999999999999996</v>
      </c>
    </row>
    <row r="1014" spans="2:13" ht="15" customHeight="1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 s="10">
        <f>tblSalaries[[#This Row],[clean Salary (in local currency)]]*VLOOKUP(tblSalaries[[#This Row],[Currency]],tblXrate[],2,FALSE)</f>
        <v>4840.0244548604041</v>
      </c>
      <c r="H1014" t="s">
        <v>1173</v>
      </c>
      <c r="I1014" s="8" t="s">
        <v>52</v>
      </c>
      <c r="J1014" t="s">
        <v>17</v>
      </c>
      <c r="L1014" s="10" t="s">
        <v>9</v>
      </c>
      <c r="M1014" s="10">
        <v>2</v>
      </c>
    </row>
    <row r="1015" spans="2:13" ht="15" customHeight="1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 s="10">
        <f>tblSalaries[[#This Row],[clean Salary (in local currency)]]*VLOOKUP(tblSalaries[[#This Row],[Currency]],tblXrate[],2,FALSE)</f>
        <v>7479.3250087258784</v>
      </c>
      <c r="H1015" t="s">
        <v>20</v>
      </c>
      <c r="I1015" s="8" t="s">
        <v>20</v>
      </c>
      <c r="J1015" t="s">
        <v>8</v>
      </c>
      <c r="L1015" s="10" t="s">
        <v>18</v>
      </c>
      <c r="M1015" s="10">
        <v>10</v>
      </c>
    </row>
    <row r="1016" spans="2:13" ht="15" customHeight="1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 s="10">
        <f>tblSalaries[[#This Row],[clean Salary (in local currency)]]*VLOOKUP(tblSalaries[[#This Row],[Currency]],tblXrate[],2,FALSE)</f>
        <v>3739.6625043629392</v>
      </c>
      <c r="H1016" t="s">
        <v>801</v>
      </c>
      <c r="I1016" s="8" t="s">
        <v>3999</v>
      </c>
      <c r="J1016" t="s">
        <v>8</v>
      </c>
      <c r="L1016" s="10" t="s">
        <v>13</v>
      </c>
      <c r="M1016" s="10">
        <v>3.5</v>
      </c>
    </row>
    <row r="1017" spans="2:13" ht="15" customHeight="1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 s="10">
        <f>tblSalaries[[#This Row],[clean Salary (in local currency)]]*VLOOKUP(tblSalaries[[#This Row],[Currency]],tblXrate[],2,FALSE)</f>
        <v>42000</v>
      </c>
      <c r="H1017" t="s">
        <v>1175</v>
      </c>
      <c r="I1017" s="8" t="s">
        <v>52</v>
      </c>
      <c r="J1017" t="s">
        <v>1176</v>
      </c>
      <c r="L1017" s="10" t="s">
        <v>13</v>
      </c>
      <c r="M1017" s="10">
        <v>5</v>
      </c>
    </row>
    <row r="1018" spans="2:13" ht="15" customHeight="1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 s="10">
        <f>tblSalaries[[#This Row],[clean Salary (in local currency)]]*VLOOKUP(tblSalaries[[#This Row],[Currency]],tblXrate[],2,FALSE)</f>
        <v>28000</v>
      </c>
      <c r="H1018" t="s">
        <v>1082</v>
      </c>
      <c r="I1018" s="8" t="s">
        <v>3999</v>
      </c>
      <c r="J1018" t="s">
        <v>8</v>
      </c>
      <c r="L1018" s="10" t="s">
        <v>18</v>
      </c>
      <c r="M1018" s="10">
        <v>3</v>
      </c>
    </row>
    <row r="1019" spans="2:13" ht="15" customHeight="1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 s="10">
        <f>tblSalaries[[#This Row],[clean Salary (in local currency)]]*VLOOKUP(tblSalaries[[#This Row],[Currency]],tblXrate[],2,FALSE)</f>
        <v>6000</v>
      </c>
      <c r="H1019" t="s">
        <v>52</v>
      </c>
      <c r="I1019" s="8" t="s">
        <v>52</v>
      </c>
      <c r="J1019" t="s">
        <v>8</v>
      </c>
      <c r="L1019" s="10" t="s">
        <v>9</v>
      </c>
      <c r="M1019" s="10">
        <v>5</v>
      </c>
    </row>
    <row r="1020" spans="2:13" ht="15" customHeight="1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 s="10">
        <f>tblSalaries[[#This Row],[clean Salary (in local currency)]]*VLOOKUP(tblSalaries[[#This Row],[Currency]],tblXrate[],2,FALSE)</f>
        <v>43867.345148271634</v>
      </c>
      <c r="H1020" t="s">
        <v>14</v>
      </c>
      <c r="I1020" s="8" t="s">
        <v>20</v>
      </c>
      <c r="J1020" t="s">
        <v>672</v>
      </c>
      <c r="L1020" s="10" t="s">
        <v>13</v>
      </c>
      <c r="M1020" s="10">
        <v>10</v>
      </c>
    </row>
    <row r="1021" spans="2:13" ht="15" customHeight="1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 s="10">
        <f>tblSalaries[[#This Row],[clean Salary (in local currency)]]*VLOOKUP(tblSalaries[[#This Row],[Currency]],tblXrate[],2,FALSE)</f>
        <v>17807.916687442568</v>
      </c>
      <c r="H1021" t="s">
        <v>1178</v>
      </c>
      <c r="I1021" s="8" t="s">
        <v>20</v>
      </c>
      <c r="J1021" t="s">
        <v>8</v>
      </c>
      <c r="L1021" s="10" t="s">
        <v>25</v>
      </c>
      <c r="M1021" s="10">
        <v>25</v>
      </c>
    </row>
    <row r="1022" spans="2:13" ht="15" customHeight="1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 s="10">
        <f>tblSalaries[[#This Row],[clean Salary (in local currency)]]*VLOOKUP(tblSalaries[[#This Row],[Currency]],tblXrate[],2,FALSE)</f>
        <v>10684.750012465542</v>
      </c>
      <c r="H1022" t="s">
        <v>207</v>
      </c>
      <c r="I1022" s="8" t="s">
        <v>20</v>
      </c>
      <c r="J1022" t="s">
        <v>8</v>
      </c>
      <c r="L1022" s="10" t="s">
        <v>13</v>
      </c>
      <c r="M1022" s="10">
        <v>12</v>
      </c>
    </row>
    <row r="1023" spans="2:13" ht="15" customHeight="1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 s="10">
        <f>tblSalaries[[#This Row],[clean Salary (in local currency)]]*VLOOKUP(tblSalaries[[#This Row],[Currency]],tblXrate[],2,FALSE)</f>
        <v>60000</v>
      </c>
      <c r="H1023" t="s">
        <v>1180</v>
      </c>
      <c r="I1023" s="8" t="s">
        <v>356</v>
      </c>
      <c r="J1023" t="s">
        <v>515</v>
      </c>
      <c r="L1023" s="10" t="s">
        <v>13</v>
      </c>
      <c r="M1023" s="10">
        <v>5</v>
      </c>
    </row>
    <row r="1024" spans="2:13" ht="15" customHeight="1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 s="10">
        <f>tblSalaries[[#This Row],[clean Salary (in local currency)]]*VLOOKUP(tblSalaries[[#This Row],[Currency]],tblXrate[],2,FALSE)</f>
        <v>8476.5683432226633</v>
      </c>
      <c r="H1024" t="s">
        <v>1181</v>
      </c>
      <c r="I1024" s="8" t="s">
        <v>3999</v>
      </c>
      <c r="J1024" t="s">
        <v>8</v>
      </c>
      <c r="L1024" s="10" t="s">
        <v>9</v>
      </c>
      <c r="M1024" s="10">
        <v>8</v>
      </c>
    </row>
    <row r="1025" spans="2:13" ht="15" customHeight="1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 s="10">
        <f>tblSalaries[[#This Row],[clean Salary (in local currency)]]*VLOOKUP(tblSalaries[[#This Row],[Currency]],tblXrate[],2,FALSE)</f>
        <v>8700</v>
      </c>
      <c r="H1025" t="s">
        <v>1182</v>
      </c>
      <c r="I1025" s="8" t="s">
        <v>488</v>
      </c>
      <c r="J1025" t="s">
        <v>8</v>
      </c>
      <c r="L1025" s="10" t="s">
        <v>18</v>
      </c>
      <c r="M1025" s="10">
        <v>7</v>
      </c>
    </row>
    <row r="1026" spans="2:13" ht="15" customHeight="1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 s="10">
        <f>tblSalaries[[#This Row],[clean Salary (in local currency)]]*VLOOKUP(tblSalaries[[#This Row],[Currency]],tblXrate[],2,FALSE)</f>
        <v>3561.5833374885137</v>
      </c>
      <c r="H1026" t="s">
        <v>1184</v>
      </c>
      <c r="I1026" s="8" t="s">
        <v>52</v>
      </c>
      <c r="J1026" t="s">
        <v>8</v>
      </c>
      <c r="L1026" s="10" t="s">
        <v>13</v>
      </c>
      <c r="M1026" s="10">
        <v>8</v>
      </c>
    </row>
    <row r="1027" spans="2:13" ht="15" customHeight="1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 s="10">
        <f>tblSalaries[[#This Row],[clean Salary (in local currency)]]*VLOOKUP(tblSalaries[[#This Row],[Currency]],tblXrate[],2,FALSE)</f>
        <v>3205.4250037396623</v>
      </c>
      <c r="H1027" t="s">
        <v>429</v>
      </c>
      <c r="I1027" s="8" t="s">
        <v>3999</v>
      </c>
      <c r="J1027" t="s">
        <v>8</v>
      </c>
      <c r="L1027" s="10" t="s">
        <v>13</v>
      </c>
      <c r="M1027" s="10">
        <v>4</v>
      </c>
    </row>
    <row r="1028" spans="2:13" ht="15" customHeight="1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 s="10">
        <f>tblSalaries[[#This Row],[clean Salary (in local currency)]]*VLOOKUP(tblSalaries[[#This Row],[Currency]],tblXrate[],2,FALSE)</f>
        <v>4487.5950052355274</v>
      </c>
      <c r="H1028" t="s">
        <v>1185</v>
      </c>
      <c r="I1028" s="8" t="s">
        <v>310</v>
      </c>
      <c r="J1028" t="s">
        <v>8</v>
      </c>
      <c r="L1028" s="10" t="s">
        <v>25</v>
      </c>
      <c r="M1028" s="10">
        <v>5</v>
      </c>
    </row>
    <row r="1029" spans="2:13" ht="15" customHeight="1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 s="10">
        <f>tblSalaries[[#This Row],[clean Salary (in local currency)]]*VLOOKUP(tblSalaries[[#This Row],[Currency]],tblXrate[],2,FALSE)</f>
        <v>12465.541681209797</v>
      </c>
      <c r="H1029" t="s">
        <v>503</v>
      </c>
      <c r="I1029" s="8" t="s">
        <v>20</v>
      </c>
      <c r="J1029" t="s">
        <v>8</v>
      </c>
      <c r="L1029" s="10" t="s">
        <v>9</v>
      </c>
      <c r="M1029" s="10">
        <v>5</v>
      </c>
    </row>
    <row r="1030" spans="2:13" ht="15" customHeight="1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 s="10">
        <f>tblSalaries[[#This Row],[clean Salary (in local currency)]]*VLOOKUP(tblSalaries[[#This Row],[Currency]],tblXrate[],2,FALSE)</f>
        <v>2400</v>
      </c>
      <c r="H1030" t="s">
        <v>757</v>
      </c>
      <c r="I1030" s="8" t="s">
        <v>310</v>
      </c>
      <c r="J1030" t="s">
        <v>17</v>
      </c>
      <c r="L1030" s="10" t="s">
        <v>18</v>
      </c>
      <c r="M1030" s="10">
        <v>15</v>
      </c>
    </row>
    <row r="1031" spans="2:13" ht="15" customHeight="1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 s="10">
        <f>tblSalaries[[#This Row],[clean Salary (in local currency)]]*VLOOKUP(tblSalaries[[#This Row],[Currency]],tblXrate[],2,FALSE)</f>
        <v>55000</v>
      </c>
      <c r="H1031" t="s">
        <v>467</v>
      </c>
      <c r="I1031" s="8" t="s">
        <v>3999</v>
      </c>
      <c r="J1031" t="s">
        <v>416</v>
      </c>
      <c r="L1031" s="10" t="s">
        <v>9</v>
      </c>
      <c r="M1031" s="10">
        <v>6</v>
      </c>
    </row>
    <row r="1032" spans="2:13" ht="15" customHeight="1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 s="10">
        <f>tblSalaries[[#This Row],[clean Salary (in local currency)]]*VLOOKUP(tblSalaries[[#This Row],[Currency]],tblXrate[],2,FALSE)</f>
        <v>12000</v>
      </c>
      <c r="H1032" t="s">
        <v>1188</v>
      </c>
      <c r="I1032" s="8" t="s">
        <v>488</v>
      </c>
      <c r="J1032" t="s">
        <v>1078</v>
      </c>
      <c r="L1032" s="10" t="s">
        <v>9</v>
      </c>
      <c r="M1032" s="10">
        <v>3</v>
      </c>
    </row>
    <row r="1033" spans="2:13" ht="15" customHeight="1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 s="10">
        <f>tblSalaries[[#This Row],[clean Salary (in local currency)]]*VLOOKUP(tblSalaries[[#This Row],[Currency]],tblXrate[],2,FALSE)</f>
        <v>55262.375596134938</v>
      </c>
      <c r="H1033" t="s">
        <v>1189</v>
      </c>
      <c r="I1033" s="8" t="s">
        <v>52</v>
      </c>
      <c r="J1033" t="s">
        <v>1190</v>
      </c>
      <c r="L1033" s="10" t="s">
        <v>18</v>
      </c>
      <c r="M1033" s="10">
        <v>10</v>
      </c>
    </row>
    <row r="1034" spans="2:13" ht="15" customHeight="1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 s="10">
        <f>tblSalaries[[#This Row],[clean Salary (in local currency)]]*VLOOKUP(tblSalaries[[#This Row],[Currency]],tblXrate[],2,FALSE)</f>
        <v>21369.500024931083</v>
      </c>
      <c r="H1034" t="s">
        <v>939</v>
      </c>
      <c r="I1034" s="8" t="s">
        <v>52</v>
      </c>
      <c r="J1034" t="s">
        <v>8</v>
      </c>
      <c r="L1034" s="10" t="s">
        <v>18</v>
      </c>
      <c r="M1034" s="10">
        <v>2</v>
      </c>
    </row>
    <row r="1035" spans="2:13" ht="15" customHeight="1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 s="10">
        <f>tblSalaries[[#This Row],[clean Salary (in local currency)]]*VLOOKUP(tblSalaries[[#This Row],[Currency]],tblXrate[],2,FALSE)</f>
        <v>40980.635073749385</v>
      </c>
      <c r="H1035" t="s">
        <v>356</v>
      </c>
      <c r="I1035" s="8" t="s">
        <v>356</v>
      </c>
      <c r="J1035" t="s">
        <v>71</v>
      </c>
      <c r="L1035" s="10" t="s">
        <v>13</v>
      </c>
      <c r="M1035" s="10">
        <v>8</v>
      </c>
    </row>
    <row r="1036" spans="2:13" ht="15" customHeight="1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 s="10">
        <f>tblSalaries[[#This Row],[clean Salary (in local currency)]]*VLOOKUP(tblSalaries[[#This Row],[Currency]],tblXrate[],2,FALSE)</f>
        <v>50995.482820131787</v>
      </c>
      <c r="H1036" t="s">
        <v>1192</v>
      </c>
      <c r="I1036" s="8" t="s">
        <v>20</v>
      </c>
      <c r="J1036" t="s">
        <v>84</v>
      </c>
      <c r="L1036" s="10" t="s">
        <v>9</v>
      </c>
      <c r="M1036" s="10">
        <v>4</v>
      </c>
    </row>
    <row r="1037" spans="2:13" ht="15" customHeight="1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 s="10">
        <f>tblSalaries[[#This Row],[clean Salary (in local currency)]]*VLOOKUP(tblSalaries[[#This Row],[Currency]],tblXrate[],2,FALSE)</f>
        <v>20326.391023865726</v>
      </c>
      <c r="H1037" t="s">
        <v>1194</v>
      </c>
      <c r="I1037" s="8" t="s">
        <v>52</v>
      </c>
      <c r="J1037" t="s">
        <v>169</v>
      </c>
      <c r="L1037" s="10" t="s">
        <v>13</v>
      </c>
      <c r="M1037" s="10">
        <v>16</v>
      </c>
    </row>
    <row r="1038" spans="2:13" ht="15" customHeight="1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 s="10">
        <f>tblSalaries[[#This Row],[clean Salary (in local currency)]]*VLOOKUP(tblSalaries[[#This Row],[Currency]],tblXrate[],2,FALSE)</f>
        <v>12000</v>
      </c>
      <c r="H1038" t="s">
        <v>83</v>
      </c>
      <c r="I1038" s="8" t="s">
        <v>356</v>
      </c>
      <c r="J1038" t="s">
        <v>8</v>
      </c>
      <c r="L1038" s="10" t="s">
        <v>18</v>
      </c>
      <c r="M1038" s="10">
        <v>8</v>
      </c>
    </row>
    <row r="1039" spans="2:13" ht="15" customHeight="1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 s="10">
        <f>tblSalaries[[#This Row],[clean Salary (in local currency)]]*VLOOKUP(tblSalaries[[#This Row],[Currency]],tblXrate[],2,FALSE)</f>
        <v>29261.227167098674</v>
      </c>
      <c r="H1039" t="s">
        <v>1196</v>
      </c>
      <c r="I1039" s="8" t="s">
        <v>310</v>
      </c>
      <c r="J1039" t="s">
        <v>48</v>
      </c>
      <c r="L1039" s="10" t="s">
        <v>18</v>
      </c>
      <c r="M1039" s="10">
        <v>20</v>
      </c>
    </row>
    <row r="1040" spans="2:13" ht="15" customHeight="1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 s="10">
        <f>tblSalaries[[#This Row],[clean Salary (in local currency)]]*VLOOKUP(tblSalaries[[#This Row],[Currency]],tblXrate[],2,FALSE)</f>
        <v>14630.613583549337</v>
      </c>
      <c r="H1040" t="s">
        <v>344</v>
      </c>
      <c r="I1040" s="8" t="s">
        <v>4001</v>
      </c>
      <c r="J1040" t="s">
        <v>48</v>
      </c>
      <c r="L1040" s="10" t="s">
        <v>9</v>
      </c>
      <c r="M1040" s="10">
        <v>10</v>
      </c>
    </row>
    <row r="1041" spans="2:13" ht="15" customHeight="1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 s="10">
        <f>tblSalaries[[#This Row],[clean Salary (in local currency)]]*VLOOKUP(tblSalaries[[#This Row],[Currency]],tblXrate[],2,FALSE)</f>
        <v>7265.630008476568</v>
      </c>
      <c r="H1041" t="s">
        <v>1197</v>
      </c>
      <c r="I1041" s="8" t="s">
        <v>310</v>
      </c>
      <c r="J1041" t="s">
        <v>8</v>
      </c>
      <c r="L1041" s="10" t="s">
        <v>13</v>
      </c>
      <c r="M1041" s="10">
        <v>5</v>
      </c>
    </row>
    <row r="1042" spans="2:13" ht="15" customHeight="1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 s="10">
        <f>tblSalaries[[#This Row],[clean Salary (in local currency)]]*VLOOKUP(tblSalaries[[#This Row],[Currency]],tblXrate[],2,FALSE)</f>
        <v>44132.991617883956</v>
      </c>
      <c r="H1042" t="s">
        <v>833</v>
      </c>
      <c r="I1042" s="8" t="s">
        <v>20</v>
      </c>
      <c r="J1042" t="s">
        <v>71</v>
      </c>
      <c r="L1042" s="10" t="s">
        <v>18</v>
      </c>
      <c r="M1042" s="10">
        <v>16</v>
      </c>
    </row>
    <row r="1043" spans="2:13" ht="15" customHeight="1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 s="10">
        <f>tblSalaries[[#This Row],[clean Salary (in local currency)]]*VLOOKUP(tblSalaries[[#This Row],[Currency]],tblXrate[],2,FALSE)</f>
        <v>9438.1958443445619</v>
      </c>
      <c r="H1043" t="s">
        <v>1199</v>
      </c>
      <c r="I1043" s="8" t="s">
        <v>20</v>
      </c>
      <c r="J1043" t="s">
        <v>8</v>
      </c>
      <c r="L1043" s="10" t="s">
        <v>18</v>
      </c>
      <c r="M1043" s="10">
        <v>7</v>
      </c>
    </row>
    <row r="1044" spans="2:13" ht="15" customHeight="1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 s="10">
        <f>tblSalaries[[#This Row],[clean Salary (in local currency)]]*VLOOKUP(tblSalaries[[#This Row],[Currency]],tblXrate[],2,FALSE)</f>
        <v>18000</v>
      </c>
      <c r="H1044" t="s">
        <v>20</v>
      </c>
      <c r="I1044" s="8" t="s">
        <v>20</v>
      </c>
      <c r="J1044" t="s">
        <v>75</v>
      </c>
      <c r="L1044" s="10" t="s">
        <v>9</v>
      </c>
      <c r="M1044" s="10">
        <v>7</v>
      </c>
    </row>
    <row r="1045" spans="2:13" ht="15" customHeight="1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 s="10">
        <f>tblSalaries[[#This Row],[clean Salary (in local currency)]]*VLOOKUP(tblSalaries[[#This Row],[Currency]],tblXrate[],2,FALSE)</f>
        <v>3561.5833374885137</v>
      </c>
      <c r="H1045" t="s">
        <v>1202</v>
      </c>
      <c r="I1045" s="8" t="s">
        <v>52</v>
      </c>
      <c r="J1045" t="s">
        <v>8</v>
      </c>
      <c r="L1045" s="10" t="s">
        <v>18</v>
      </c>
      <c r="M1045" s="10">
        <v>5</v>
      </c>
    </row>
    <row r="1046" spans="2:13" ht="15" customHeight="1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 s="10">
        <f>tblSalaries[[#This Row],[clean Salary (in local currency)]]*VLOOKUP(tblSalaries[[#This Row],[Currency]],tblXrate[],2,FALSE)</f>
        <v>3561.5833374885137</v>
      </c>
      <c r="H1046" t="s">
        <v>721</v>
      </c>
      <c r="I1046" s="8" t="s">
        <v>3999</v>
      </c>
      <c r="J1046" t="s">
        <v>8</v>
      </c>
      <c r="L1046" s="10" t="s">
        <v>9</v>
      </c>
      <c r="M1046" s="10">
        <v>3</v>
      </c>
    </row>
    <row r="1047" spans="2:13" ht="15" customHeight="1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 s="10">
        <f>tblSalaries[[#This Row],[clean Salary (in local currency)]]*VLOOKUP(tblSalaries[[#This Row],[Currency]],tblXrate[],2,FALSE)</f>
        <v>5100</v>
      </c>
      <c r="H1047" t="s">
        <v>721</v>
      </c>
      <c r="I1047" s="8" t="s">
        <v>3999</v>
      </c>
      <c r="J1047" t="s">
        <v>8</v>
      </c>
      <c r="L1047" s="10" t="s">
        <v>13</v>
      </c>
      <c r="M1047" s="10">
        <v>8</v>
      </c>
    </row>
    <row r="1048" spans="2:13" ht="15" customHeight="1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 s="10">
        <f>tblSalaries[[#This Row],[clean Salary (in local currency)]]*VLOOKUP(tblSalaries[[#This Row],[Currency]],tblXrate[],2,FALSE)</f>
        <v>21369.500024931083</v>
      </c>
      <c r="H1048" t="s">
        <v>725</v>
      </c>
      <c r="I1048" s="8" t="s">
        <v>20</v>
      </c>
      <c r="J1048" t="s">
        <v>8</v>
      </c>
      <c r="L1048" s="10" t="s">
        <v>9</v>
      </c>
      <c r="M1048" s="10">
        <v>7</v>
      </c>
    </row>
    <row r="1049" spans="2:13" ht="15" customHeight="1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 s="10">
        <f>tblSalaries[[#This Row],[clean Salary (in local currency)]]*VLOOKUP(tblSalaries[[#This Row],[Currency]],tblXrate[],2,FALSE)</f>
        <v>5342.3750062327708</v>
      </c>
      <c r="H1049" t="s">
        <v>1205</v>
      </c>
      <c r="I1049" s="8" t="s">
        <v>356</v>
      </c>
      <c r="J1049" t="s">
        <v>8</v>
      </c>
      <c r="L1049" s="10" t="s">
        <v>18</v>
      </c>
      <c r="M1049" s="10">
        <v>1</v>
      </c>
    </row>
    <row r="1050" spans="2:13" ht="15" customHeight="1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 s="10">
        <f>tblSalaries[[#This Row],[clean Salary (in local currency)]]*VLOOKUP(tblSalaries[[#This Row],[Currency]],tblXrate[],2,FALSE)</f>
        <v>50000</v>
      </c>
      <c r="H1050" t="s">
        <v>593</v>
      </c>
      <c r="I1050" s="8" t="s">
        <v>4001</v>
      </c>
      <c r="J1050" t="s">
        <v>8</v>
      </c>
      <c r="L1050" s="10" t="s">
        <v>25</v>
      </c>
      <c r="M1050" s="10">
        <v>26</v>
      </c>
    </row>
    <row r="1051" spans="2:13" ht="15" customHeight="1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 s="10">
        <f>tblSalaries[[#This Row],[clean Salary (in local currency)]]*VLOOKUP(tblSalaries[[#This Row],[Currency]],tblXrate[],2,FALSE)</f>
        <v>28492.66669990811</v>
      </c>
      <c r="H1051" t="s">
        <v>1207</v>
      </c>
      <c r="I1051" s="8" t="s">
        <v>52</v>
      </c>
      <c r="J1051" t="s">
        <v>8</v>
      </c>
      <c r="L1051" s="10" t="s">
        <v>13</v>
      </c>
      <c r="M1051" s="10">
        <v>9</v>
      </c>
    </row>
    <row r="1052" spans="2:13" ht="15" customHeight="1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 s="10">
        <f>tblSalaries[[#This Row],[clean Salary (in local currency)]]*VLOOKUP(tblSalaries[[#This Row],[Currency]],tblXrate[],2,FALSE)</f>
        <v>24588.381044249632</v>
      </c>
      <c r="H1052" t="s">
        <v>1208</v>
      </c>
      <c r="I1052" s="8" t="s">
        <v>20</v>
      </c>
      <c r="J1052" t="s">
        <v>71</v>
      </c>
      <c r="L1052" s="10" t="s">
        <v>13</v>
      </c>
      <c r="M1052" s="10">
        <v>0</v>
      </c>
    </row>
    <row r="1053" spans="2:13" ht="15" customHeight="1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 s="10">
        <f>tblSalaries[[#This Row],[clean Salary (in local currency)]]*VLOOKUP(tblSalaries[[#This Row],[Currency]],tblXrate[],2,FALSE)</f>
        <v>7000</v>
      </c>
      <c r="H1053" t="s">
        <v>721</v>
      </c>
      <c r="I1053" s="8" t="s">
        <v>3999</v>
      </c>
      <c r="J1053" t="s">
        <v>8</v>
      </c>
      <c r="L1053" s="10" t="s">
        <v>13</v>
      </c>
      <c r="M1053" s="10">
        <v>5</v>
      </c>
    </row>
    <row r="1054" spans="2:13" ht="15" customHeight="1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 s="10">
        <f>tblSalaries[[#This Row],[clean Salary (in local currency)]]*VLOOKUP(tblSalaries[[#This Row],[Currency]],tblXrate[],2,FALSE)</f>
        <v>7799.8675090998449</v>
      </c>
      <c r="H1054" t="s">
        <v>1210</v>
      </c>
      <c r="I1054" s="8" t="s">
        <v>20</v>
      </c>
      <c r="J1054" t="s">
        <v>8</v>
      </c>
      <c r="L1054" s="10" t="s">
        <v>25</v>
      </c>
      <c r="M1054" s="10">
        <v>10</v>
      </c>
    </row>
    <row r="1055" spans="2:13" ht="15" customHeight="1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 s="10">
        <f>tblSalaries[[#This Row],[clean Salary (in local currency)]]*VLOOKUP(tblSalaries[[#This Row],[Currency]],tblXrate[],2,FALSE)</f>
        <v>78808.913603364199</v>
      </c>
      <c r="H1055" t="s">
        <v>1212</v>
      </c>
      <c r="I1055" s="8" t="s">
        <v>52</v>
      </c>
      <c r="J1055" t="s">
        <v>71</v>
      </c>
      <c r="L1055" s="10" t="s">
        <v>18</v>
      </c>
      <c r="M1055" s="10">
        <v>12</v>
      </c>
    </row>
    <row r="1056" spans="2:13" ht="15" customHeight="1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 s="10">
        <f>tblSalaries[[#This Row],[clean Salary (in local currency)]]*VLOOKUP(tblSalaries[[#This Row],[Currency]],tblXrate[],2,FALSE)</f>
        <v>6720</v>
      </c>
      <c r="H1056" t="s">
        <v>721</v>
      </c>
      <c r="I1056" s="8" t="s">
        <v>3999</v>
      </c>
      <c r="J1056" t="s">
        <v>8</v>
      </c>
      <c r="L1056" s="10" t="s">
        <v>9</v>
      </c>
      <c r="M1056" s="10">
        <v>6</v>
      </c>
    </row>
    <row r="1057" spans="2:13" ht="15" customHeight="1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 s="10">
        <f>tblSalaries[[#This Row],[clean Salary (in local currency)]]*VLOOKUP(tblSalaries[[#This Row],[Currency]],tblXrate[],2,FALSE)</f>
        <v>4451.9791718606421</v>
      </c>
      <c r="H1057" t="s">
        <v>1214</v>
      </c>
      <c r="I1057" s="8" t="s">
        <v>3999</v>
      </c>
      <c r="J1057" t="s">
        <v>8</v>
      </c>
      <c r="L1057" s="10" t="s">
        <v>13</v>
      </c>
      <c r="M1057" s="10">
        <v>3.5</v>
      </c>
    </row>
    <row r="1058" spans="2:13" ht="15" customHeight="1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 s="10">
        <f>tblSalaries[[#This Row],[clean Salary (in local currency)]]*VLOOKUP(tblSalaries[[#This Row],[Currency]],tblXrate[],2,FALSE)</f>
        <v>47285.348162018527</v>
      </c>
      <c r="H1058" t="s">
        <v>153</v>
      </c>
      <c r="I1058" s="8" t="s">
        <v>20</v>
      </c>
      <c r="J1058" t="s">
        <v>71</v>
      </c>
      <c r="L1058" s="10" t="s">
        <v>13</v>
      </c>
      <c r="M1058" s="10">
        <v>15</v>
      </c>
    </row>
    <row r="1059" spans="2:13" ht="15" customHeight="1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 s="10">
        <f>tblSalaries[[#This Row],[clean Salary (in local currency)]]*VLOOKUP(tblSalaries[[#This Row],[Currency]],tblXrate[],2,FALSE)</f>
        <v>7200</v>
      </c>
      <c r="H1059" t="s">
        <v>1215</v>
      </c>
      <c r="I1059" s="8" t="s">
        <v>20</v>
      </c>
      <c r="J1059" t="s">
        <v>8</v>
      </c>
      <c r="L1059" s="10" t="s">
        <v>13</v>
      </c>
      <c r="M1059" s="10">
        <v>10</v>
      </c>
    </row>
    <row r="1060" spans="2:13" ht="15" customHeight="1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 s="10">
        <f>tblSalaries[[#This Row],[clean Salary (in local currency)]]*VLOOKUP(tblSalaries[[#This Row],[Currency]],tblXrate[],2,FALSE)</f>
        <v>44519.791718606422</v>
      </c>
      <c r="H1060" t="s">
        <v>1217</v>
      </c>
      <c r="I1060" s="8" t="s">
        <v>4001</v>
      </c>
      <c r="J1060" t="s">
        <v>8</v>
      </c>
      <c r="L1060" s="10" t="s">
        <v>9</v>
      </c>
      <c r="M1060" s="10">
        <v>9</v>
      </c>
    </row>
    <row r="1061" spans="2:13" ht="15" customHeight="1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 s="10">
        <f>tblSalaries[[#This Row],[clean Salary (in local currency)]]*VLOOKUP(tblSalaries[[#This Row],[Currency]],tblXrate[],2,FALSE)</f>
        <v>2493.1083362419595</v>
      </c>
      <c r="H1061" t="s">
        <v>310</v>
      </c>
      <c r="I1061" s="8" t="s">
        <v>310</v>
      </c>
      <c r="J1061" t="s">
        <v>8</v>
      </c>
      <c r="L1061" s="10" t="s">
        <v>9</v>
      </c>
      <c r="M1061" s="10">
        <v>4</v>
      </c>
    </row>
    <row r="1062" spans="2:13" ht="15" customHeight="1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 s="10">
        <f>tblSalaries[[#This Row],[clean Salary (in local currency)]]*VLOOKUP(tblSalaries[[#This Row],[Currency]],tblXrate[],2,FALSE)</f>
        <v>31523.565441345683</v>
      </c>
      <c r="H1062" t="s">
        <v>1218</v>
      </c>
      <c r="I1062" s="8" t="s">
        <v>20</v>
      </c>
      <c r="J1062" t="s">
        <v>71</v>
      </c>
      <c r="L1062" s="10" t="s">
        <v>9</v>
      </c>
      <c r="M1062" s="10">
        <v>1</v>
      </c>
    </row>
    <row r="1063" spans="2:13" ht="15" customHeight="1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 s="10">
        <f>tblSalaries[[#This Row],[clean Salary (in local currency)]]*VLOOKUP(tblSalaries[[#This Row],[Currency]],tblXrate[],2,FALSE)</f>
        <v>21369.500024931083</v>
      </c>
      <c r="H1063" t="s">
        <v>1219</v>
      </c>
      <c r="I1063" s="8" t="s">
        <v>488</v>
      </c>
      <c r="J1063" t="s">
        <v>8</v>
      </c>
      <c r="L1063" s="10" t="s">
        <v>9</v>
      </c>
      <c r="M1063" s="10">
        <v>8</v>
      </c>
    </row>
    <row r="1064" spans="2:13" ht="15" customHeight="1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 s="10">
        <f>tblSalaries[[#This Row],[clean Salary (in local currency)]]*VLOOKUP(tblSalaries[[#This Row],[Currency]],tblXrate[],2,FALSE)</f>
        <v>126094.26176538273</v>
      </c>
      <c r="H1064" t="s">
        <v>1220</v>
      </c>
      <c r="I1064" s="8" t="s">
        <v>356</v>
      </c>
      <c r="J1064" t="s">
        <v>71</v>
      </c>
      <c r="L1064" s="10" t="s">
        <v>9</v>
      </c>
      <c r="M1064" s="10">
        <v>10</v>
      </c>
    </row>
    <row r="1065" spans="2:13" ht="15" customHeight="1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 s="10">
        <f>tblSalaries[[#This Row],[clean Salary (in local currency)]]*VLOOKUP(tblSalaries[[#This Row],[Currency]],tblXrate[],2,FALSE)</f>
        <v>99299.231140238902</v>
      </c>
      <c r="H1065" t="s">
        <v>1222</v>
      </c>
      <c r="I1065" s="8" t="s">
        <v>67</v>
      </c>
      <c r="J1065" t="s">
        <v>71</v>
      </c>
      <c r="L1065" s="10" t="s">
        <v>18</v>
      </c>
      <c r="M1065" s="10">
        <v>1</v>
      </c>
    </row>
    <row r="1066" spans="2:13" ht="15" customHeight="1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 s="10">
        <f>tblSalaries[[#This Row],[clean Salary (in local currency)]]*VLOOKUP(tblSalaries[[#This Row],[Currency]],tblXrate[],2,FALSE)</f>
        <v>86689.804963700633</v>
      </c>
      <c r="H1066" t="s">
        <v>212</v>
      </c>
      <c r="I1066" s="8" t="s">
        <v>4001</v>
      </c>
      <c r="J1066" t="s">
        <v>71</v>
      </c>
      <c r="L1066" s="10" t="s">
        <v>18</v>
      </c>
      <c r="M1066" s="10">
        <v>22</v>
      </c>
    </row>
    <row r="1067" spans="2:13" ht="15" customHeight="1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 s="10">
        <f>tblSalaries[[#This Row],[clean Salary (in local currency)]]*VLOOKUP(tblSalaries[[#This Row],[Currency]],tblXrate[],2,FALSE)</f>
        <v>50000</v>
      </c>
      <c r="H1067" t="s">
        <v>1224</v>
      </c>
      <c r="I1067" s="8" t="s">
        <v>52</v>
      </c>
      <c r="J1067" t="s">
        <v>8</v>
      </c>
      <c r="L1067" s="10" t="s">
        <v>18</v>
      </c>
      <c r="M1067" s="10">
        <v>30</v>
      </c>
    </row>
    <row r="1068" spans="2:13" ht="15" customHeight="1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 s="10">
        <f>tblSalaries[[#This Row],[clean Salary (in local currency)]]*VLOOKUP(tblSalaries[[#This Row],[Currency]],tblXrate[],2,FALSE)</f>
        <v>4273.9000049862161</v>
      </c>
      <c r="H1068" t="s">
        <v>749</v>
      </c>
      <c r="I1068" s="8" t="s">
        <v>20</v>
      </c>
      <c r="J1068" t="s">
        <v>8</v>
      </c>
      <c r="L1068" s="10" t="s">
        <v>18</v>
      </c>
      <c r="M1068" s="10">
        <v>3</v>
      </c>
    </row>
    <row r="1069" spans="2:13" ht="15" customHeight="1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 s="10">
        <f>tblSalaries[[#This Row],[clean Salary (in local currency)]]*VLOOKUP(tblSalaries[[#This Row],[Currency]],tblXrate[],2,FALSE)</f>
        <v>4451.9791718606421</v>
      </c>
      <c r="H1069" t="s">
        <v>721</v>
      </c>
      <c r="I1069" s="8" t="s">
        <v>3999</v>
      </c>
      <c r="J1069" t="s">
        <v>8</v>
      </c>
      <c r="L1069" s="10" t="s">
        <v>18</v>
      </c>
      <c r="M1069" s="10">
        <v>3</v>
      </c>
    </row>
    <row r="1070" spans="2:13" ht="15" customHeight="1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 s="10">
        <f>tblSalaries[[#This Row],[clean Salary (in local currency)]]*VLOOKUP(tblSalaries[[#This Row],[Currency]],tblXrate[],2,FALSE)</f>
        <v>10684.750012465542</v>
      </c>
      <c r="H1070" t="s">
        <v>1226</v>
      </c>
      <c r="I1070" s="8" t="s">
        <v>20</v>
      </c>
      <c r="J1070" t="s">
        <v>8</v>
      </c>
      <c r="L1070" s="10" t="s">
        <v>9</v>
      </c>
      <c r="M1070" s="10">
        <v>10</v>
      </c>
    </row>
    <row r="1071" spans="2:13" ht="15" customHeight="1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 s="10">
        <f>tblSalaries[[#This Row],[clean Salary (in local currency)]]*VLOOKUP(tblSalaries[[#This Row],[Currency]],tblXrate[],2,FALSE)</f>
        <v>63835.220018725006</v>
      </c>
      <c r="H1071" t="s">
        <v>1227</v>
      </c>
      <c r="I1071" s="8" t="s">
        <v>52</v>
      </c>
      <c r="J1071" t="s">
        <v>71</v>
      </c>
      <c r="L1071" s="10" t="s">
        <v>18</v>
      </c>
      <c r="M1071" s="10">
        <v>25</v>
      </c>
    </row>
    <row r="1072" spans="2:13" ht="15" customHeight="1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 s="10">
        <f>tblSalaries[[#This Row],[clean Salary (in local currency)]]*VLOOKUP(tblSalaries[[#This Row],[Currency]],tblXrate[],2,FALSE)</f>
        <v>36252.100257547536</v>
      </c>
      <c r="H1072" t="s">
        <v>153</v>
      </c>
      <c r="I1072" s="8" t="s">
        <v>20</v>
      </c>
      <c r="J1072" t="s">
        <v>71</v>
      </c>
      <c r="L1072" s="10" t="s">
        <v>13</v>
      </c>
      <c r="M1072" s="10">
        <v>5</v>
      </c>
    </row>
    <row r="1073" spans="2:13" ht="15" customHeight="1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 s="10">
        <f>tblSalaries[[#This Row],[clean Salary (in local currency)]]*VLOOKUP(tblSalaries[[#This Row],[Currency]],tblXrate[],2,FALSE)</f>
        <v>7960</v>
      </c>
      <c r="H1073" t="s">
        <v>786</v>
      </c>
      <c r="I1073" s="8" t="s">
        <v>52</v>
      </c>
      <c r="J1073" t="s">
        <v>8</v>
      </c>
      <c r="L1073" s="10" t="s">
        <v>9</v>
      </c>
      <c r="M1073" s="10">
        <v>7</v>
      </c>
    </row>
    <row r="1074" spans="2:13" ht="15" customHeight="1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 s="10">
        <f>tblSalaries[[#This Row],[clean Salary (in local currency)]]*VLOOKUP(tblSalaries[[#This Row],[Currency]],tblXrate[],2,FALSE)</f>
        <v>8903.9583437212841</v>
      </c>
      <c r="H1074" t="s">
        <v>749</v>
      </c>
      <c r="I1074" s="8" t="s">
        <v>20</v>
      </c>
      <c r="J1074" t="s">
        <v>8</v>
      </c>
      <c r="L1074" s="10" t="s">
        <v>18</v>
      </c>
      <c r="M1074" s="10">
        <v>23</v>
      </c>
    </row>
    <row r="1075" spans="2:13" ht="15" customHeight="1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 s="10">
        <f>tblSalaries[[#This Row],[clean Salary (in local currency)]]*VLOOKUP(tblSalaries[[#This Row],[Currency]],tblXrate[],2,FALSE)</f>
        <v>50815.977559664309</v>
      </c>
      <c r="H1075" t="s">
        <v>1231</v>
      </c>
      <c r="I1075" s="8" t="s">
        <v>20</v>
      </c>
      <c r="J1075" t="s">
        <v>628</v>
      </c>
      <c r="L1075" s="10" t="s">
        <v>9</v>
      </c>
      <c r="M1075" s="10">
        <v>3</v>
      </c>
    </row>
    <row r="1076" spans="2:13" ht="15" customHeight="1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 s="10">
        <f>tblSalaries[[#This Row],[clean Salary (in local currency)]]*VLOOKUP(tblSalaries[[#This Row],[Currency]],tblXrate[],2,FALSE)</f>
        <v>47285.348162018527</v>
      </c>
      <c r="H1076" t="s">
        <v>392</v>
      </c>
      <c r="I1076" s="8" t="s">
        <v>20</v>
      </c>
      <c r="J1076" t="s">
        <v>71</v>
      </c>
      <c r="L1076" s="10" t="s">
        <v>9</v>
      </c>
      <c r="M1076" s="10">
        <v>4</v>
      </c>
    </row>
    <row r="1077" spans="2:13" ht="15" customHeight="1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 s="10">
        <f>tblSalaries[[#This Row],[clean Salary (in local currency)]]*VLOOKUP(tblSalaries[[#This Row],[Currency]],tblXrate[],2,FALSE)</f>
        <v>75656.557059229643</v>
      </c>
      <c r="H1077" t="s">
        <v>1232</v>
      </c>
      <c r="I1077" s="8" t="s">
        <v>52</v>
      </c>
      <c r="J1077" t="s">
        <v>71</v>
      </c>
      <c r="L1077" s="10" t="s">
        <v>18</v>
      </c>
      <c r="M1077" s="10">
        <v>10</v>
      </c>
    </row>
    <row r="1078" spans="2:13" ht="15" customHeight="1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 s="10">
        <f>tblSalaries[[#This Row],[clean Salary (in local currency)]]*VLOOKUP(tblSalaries[[#This Row],[Currency]],tblXrate[],2,FALSE)</f>
        <v>4273.9000049862161</v>
      </c>
      <c r="H1078" t="s">
        <v>310</v>
      </c>
      <c r="I1078" s="8" t="s">
        <v>310</v>
      </c>
      <c r="J1078" t="s">
        <v>8</v>
      </c>
      <c r="L1078" s="10" t="s">
        <v>13</v>
      </c>
      <c r="M1078" s="10">
        <v>20</v>
      </c>
    </row>
    <row r="1079" spans="2:13" ht="15" customHeight="1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 s="10">
        <f>tblSalaries[[#This Row],[clean Salary (in local currency)]]*VLOOKUP(tblSalaries[[#This Row],[Currency]],tblXrate[],2,FALSE)</f>
        <v>47004.779242689488</v>
      </c>
      <c r="H1079" t="s">
        <v>1233</v>
      </c>
      <c r="I1079" s="8" t="s">
        <v>20</v>
      </c>
      <c r="J1079" t="s">
        <v>608</v>
      </c>
      <c r="L1079" s="10" t="s">
        <v>9</v>
      </c>
      <c r="M1079" s="10">
        <v>11</v>
      </c>
    </row>
    <row r="1080" spans="2:13" ht="15" customHeight="1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 s="10">
        <f>tblSalaries[[#This Row],[clean Salary (in local currency)]]*VLOOKUP(tblSalaries[[#This Row],[Currency]],tblXrate[],2,FALSE)</f>
        <v>47285.348162018527</v>
      </c>
      <c r="H1080" t="s">
        <v>1234</v>
      </c>
      <c r="I1080" s="8" t="s">
        <v>20</v>
      </c>
      <c r="J1080" t="s">
        <v>71</v>
      </c>
      <c r="L1080" s="10" t="s">
        <v>13</v>
      </c>
      <c r="M1080" s="10">
        <v>10</v>
      </c>
    </row>
    <row r="1081" spans="2:13" ht="15" customHeight="1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 s="10">
        <f>tblSalaries[[#This Row],[clean Salary (in local currency)]]*VLOOKUP(tblSalaries[[#This Row],[Currency]],tblXrate[],2,FALSE)</f>
        <v>91418.339779902482</v>
      </c>
      <c r="H1081" t="s">
        <v>1235</v>
      </c>
      <c r="I1081" s="8" t="s">
        <v>20</v>
      </c>
      <c r="J1081" t="s">
        <v>71</v>
      </c>
      <c r="L1081" s="10" t="s">
        <v>13</v>
      </c>
      <c r="M1081" s="10">
        <v>8</v>
      </c>
    </row>
    <row r="1082" spans="2:13" ht="15" customHeight="1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 s="10">
        <f>tblSalaries[[#This Row],[clean Salary (in local currency)]]*VLOOKUP(tblSalaries[[#This Row],[Currency]],tblXrate[],2,FALSE)</f>
        <v>124518.08349331544</v>
      </c>
      <c r="H1082" t="s">
        <v>185</v>
      </c>
      <c r="I1082" s="8" t="s">
        <v>20</v>
      </c>
      <c r="J1082" t="s">
        <v>71</v>
      </c>
      <c r="L1082" s="10" t="s">
        <v>18</v>
      </c>
      <c r="M1082" s="10">
        <v>14</v>
      </c>
    </row>
    <row r="1083" spans="2:13" ht="15" customHeight="1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 s="10">
        <f>tblSalaries[[#This Row],[clean Salary (in local currency)]]*VLOOKUP(tblSalaries[[#This Row],[Currency]],tblXrate[],2,FALSE)</f>
        <v>69213.140283018583</v>
      </c>
      <c r="H1083" t="s">
        <v>427</v>
      </c>
      <c r="I1083" s="8" t="s">
        <v>20</v>
      </c>
      <c r="J1083" t="s">
        <v>71</v>
      </c>
      <c r="L1083" s="10" t="s">
        <v>13</v>
      </c>
      <c r="M1083" s="10">
        <v>3</v>
      </c>
    </row>
    <row r="1084" spans="2:13" ht="15" customHeight="1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 s="10">
        <f>tblSalaries[[#This Row],[clean Salary (in local currency)]]*VLOOKUP(tblSalaries[[#This Row],[Currency]],tblXrate[],2,FALSE)</f>
        <v>3500</v>
      </c>
      <c r="H1084" t="s">
        <v>1236</v>
      </c>
      <c r="I1084" s="8" t="s">
        <v>52</v>
      </c>
      <c r="J1084" t="s">
        <v>1237</v>
      </c>
      <c r="L1084" s="10" t="s">
        <v>9</v>
      </c>
      <c r="M1084" s="10">
        <v>4</v>
      </c>
    </row>
    <row r="1085" spans="2:13" ht="15" customHeight="1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 s="10">
        <f>tblSalaries[[#This Row],[clean Salary (in local currency)]]*VLOOKUP(tblSalaries[[#This Row],[Currency]],tblXrate[],2,FALSE)</f>
        <v>63047.130882691366</v>
      </c>
      <c r="H1085" t="s">
        <v>283</v>
      </c>
      <c r="I1085" s="8" t="s">
        <v>52</v>
      </c>
      <c r="J1085" t="s">
        <v>71</v>
      </c>
      <c r="L1085" s="10" t="s">
        <v>25</v>
      </c>
      <c r="M1085" s="10">
        <v>20</v>
      </c>
    </row>
    <row r="1086" spans="2:13" ht="15" customHeight="1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 s="10">
        <f>tblSalaries[[#This Row],[clean Salary (in local currency)]]*VLOOKUP(tblSalaries[[#This Row],[Currency]],tblXrate[],2,FALSE)</f>
        <v>72412.768022521646</v>
      </c>
      <c r="H1086" t="s">
        <v>1239</v>
      </c>
      <c r="I1086" s="8" t="s">
        <v>52</v>
      </c>
      <c r="J1086" t="s">
        <v>583</v>
      </c>
      <c r="L1086" s="10" t="s">
        <v>25</v>
      </c>
      <c r="M1086" s="10">
        <v>15</v>
      </c>
    </row>
    <row r="1087" spans="2:13" ht="15" customHeight="1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 s="10">
        <f>tblSalaries[[#This Row],[clean Salary (in local currency)]]*VLOOKUP(tblSalaries[[#This Row],[Currency]],tblXrate[],2,FALSE)</f>
        <v>50815.977559664309</v>
      </c>
      <c r="H1087" t="s">
        <v>191</v>
      </c>
      <c r="I1087" s="8" t="s">
        <v>310</v>
      </c>
      <c r="J1087" t="s">
        <v>30</v>
      </c>
      <c r="L1087" s="10" t="s">
        <v>18</v>
      </c>
      <c r="M1087" s="10">
        <v>10</v>
      </c>
    </row>
    <row r="1088" spans="2:13" ht="15" customHeight="1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 s="10">
        <f>tblSalaries[[#This Row],[clean Salary (in local currency)]]*VLOOKUP(tblSalaries[[#This Row],[Currency]],tblXrate[],2,FALSE)</f>
        <v>21369.500024931083</v>
      </c>
      <c r="H1088" t="s">
        <v>1240</v>
      </c>
      <c r="I1088" s="8" t="s">
        <v>52</v>
      </c>
      <c r="J1088" t="s">
        <v>8</v>
      </c>
      <c r="L1088" s="10" t="s">
        <v>18</v>
      </c>
      <c r="M1088" s="10">
        <v>5</v>
      </c>
    </row>
    <row r="1089" spans="2:13" ht="15" customHeight="1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 s="10">
        <f>tblSalaries[[#This Row],[clean Salary (in local currency)]]*VLOOKUP(tblSalaries[[#This Row],[Currency]],tblXrate[],2,FALSE)</f>
        <v>55166.239522354947</v>
      </c>
      <c r="H1089" t="s">
        <v>1241</v>
      </c>
      <c r="I1089" s="8" t="s">
        <v>20</v>
      </c>
      <c r="J1089" t="s">
        <v>71</v>
      </c>
      <c r="L1089" s="10" t="s">
        <v>18</v>
      </c>
      <c r="M1089" s="10">
        <v>6</v>
      </c>
    </row>
    <row r="1090" spans="2:13" ht="15" customHeight="1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 s="10">
        <f>tblSalaries[[#This Row],[clean Salary (in local currency)]]*VLOOKUP(tblSalaries[[#This Row],[Currency]],tblXrate[],2,FALSE)</f>
        <v>3205.4250037396623</v>
      </c>
      <c r="H1090" t="s">
        <v>1243</v>
      </c>
      <c r="I1090" s="8" t="s">
        <v>20</v>
      </c>
      <c r="J1090" t="s">
        <v>8</v>
      </c>
      <c r="L1090" s="10" t="s">
        <v>13</v>
      </c>
      <c r="M1090" s="10">
        <v>3</v>
      </c>
    </row>
    <row r="1091" spans="2:13" ht="15" customHeight="1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 s="10">
        <f>tblSalaries[[#This Row],[clean Salary (in local currency)]]*VLOOKUP(tblSalaries[[#This Row],[Currency]],tblXrate[],2,FALSE)</f>
        <v>10684.750012465542</v>
      </c>
      <c r="H1091" t="s">
        <v>1245</v>
      </c>
      <c r="I1091" s="8" t="s">
        <v>310</v>
      </c>
      <c r="J1091" t="s">
        <v>8</v>
      </c>
      <c r="L1091" s="10" t="s">
        <v>18</v>
      </c>
      <c r="M1091" s="10">
        <v>8</v>
      </c>
    </row>
    <row r="1092" spans="2:13" ht="15" customHeight="1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 s="10">
        <f>tblSalaries[[#This Row],[clean Salary (in local currency)]]*VLOOKUP(tblSalaries[[#This Row],[Currency]],tblXrate[],2,FALSE)</f>
        <v>5342.3750062327708</v>
      </c>
      <c r="H1092" t="s">
        <v>20</v>
      </c>
      <c r="I1092" s="8" t="s">
        <v>20</v>
      </c>
      <c r="J1092" t="s">
        <v>8</v>
      </c>
      <c r="L1092" s="10" t="s">
        <v>9</v>
      </c>
      <c r="M1092" s="10">
        <v>5</v>
      </c>
    </row>
    <row r="1093" spans="2:13" ht="15" customHeight="1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 s="10">
        <f>tblSalaries[[#This Row],[clean Salary (in local currency)]]*VLOOKUP(tblSalaries[[#This Row],[Currency]],tblXrate[],2,FALSE)</f>
        <v>118213.37040504631</v>
      </c>
      <c r="H1093" t="s">
        <v>539</v>
      </c>
      <c r="I1093" s="8" t="s">
        <v>52</v>
      </c>
      <c r="J1093" t="s">
        <v>71</v>
      </c>
      <c r="L1093" s="10" t="s">
        <v>18</v>
      </c>
      <c r="M1093" s="10">
        <v>10</v>
      </c>
    </row>
    <row r="1094" spans="2:13" ht="15" customHeight="1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 s="10">
        <f>tblSalaries[[#This Row],[clean Salary (in local currency)]]*VLOOKUP(tblSalaries[[#This Row],[Currency]],tblXrate[],2,FALSE)</f>
        <v>12192.177986291113</v>
      </c>
      <c r="H1094" t="s">
        <v>1248</v>
      </c>
      <c r="I1094" s="8" t="s">
        <v>52</v>
      </c>
      <c r="J1094" t="s">
        <v>48</v>
      </c>
      <c r="L1094" s="10" t="s">
        <v>13</v>
      </c>
      <c r="M1094" s="10">
        <v>15</v>
      </c>
    </row>
    <row r="1095" spans="2:13" ht="15" customHeight="1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 s="10">
        <f>tblSalaries[[#This Row],[clean Salary (in local currency)]]*VLOOKUP(tblSalaries[[#This Row],[Currency]],tblXrate[],2,FALSE)</f>
        <v>70928.022243027779</v>
      </c>
      <c r="H1095" t="s">
        <v>1250</v>
      </c>
      <c r="I1095" s="8" t="s">
        <v>4001</v>
      </c>
      <c r="J1095" t="s">
        <v>71</v>
      </c>
      <c r="L1095" s="10" t="s">
        <v>9</v>
      </c>
      <c r="M1095" s="10">
        <v>8</v>
      </c>
    </row>
    <row r="1096" spans="2:13" ht="15" customHeight="1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 s="10">
        <f>tblSalaries[[#This Row],[clean Salary (in local currency)]]*VLOOKUP(tblSalaries[[#This Row],[Currency]],tblXrate[],2,FALSE)</f>
        <v>39404.456801682099</v>
      </c>
      <c r="H1096" t="s">
        <v>1252</v>
      </c>
      <c r="I1096" s="8" t="s">
        <v>20</v>
      </c>
      <c r="J1096" t="s">
        <v>71</v>
      </c>
      <c r="L1096" s="10" t="s">
        <v>9</v>
      </c>
      <c r="M1096" s="10">
        <v>3</v>
      </c>
    </row>
    <row r="1097" spans="2:13" ht="15" customHeight="1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 s="10">
        <f>tblSalaries[[#This Row],[clean Salary (in local currency)]]*VLOOKUP(tblSalaries[[#This Row],[Currency]],tblXrate[],2,FALSE)</f>
        <v>18987</v>
      </c>
      <c r="H1097" t="s">
        <v>207</v>
      </c>
      <c r="I1097" s="8" t="s">
        <v>20</v>
      </c>
      <c r="J1097" t="s">
        <v>870</v>
      </c>
      <c r="L1097" s="10" t="s">
        <v>13</v>
      </c>
      <c r="M1097" s="10">
        <v>7</v>
      </c>
    </row>
    <row r="1098" spans="2:13" ht="15" customHeight="1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 s="10">
        <f>tblSalaries[[#This Row],[clean Salary (in local currency)]]*VLOOKUP(tblSalaries[[#This Row],[Currency]],tblXrate[],2,FALSE)</f>
        <v>44921.080753917595</v>
      </c>
      <c r="H1098" t="s">
        <v>1253</v>
      </c>
      <c r="I1098" s="8" t="s">
        <v>52</v>
      </c>
      <c r="J1098" t="s">
        <v>71</v>
      </c>
      <c r="L1098" s="10" t="s">
        <v>25</v>
      </c>
      <c r="M1098" s="10">
        <v>15</v>
      </c>
    </row>
    <row r="1099" spans="2:13" ht="15" customHeight="1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 s="10">
        <f>tblSalaries[[#This Row],[clean Salary (in local currency)]]*VLOOKUP(tblSalaries[[#This Row],[Currency]],tblXrate[],2,FALSE)</f>
        <v>60000</v>
      </c>
      <c r="H1099" t="s">
        <v>635</v>
      </c>
      <c r="I1099" s="8" t="s">
        <v>52</v>
      </c>
      <c r="J1099" t="s">
        <v>8</v>
      </c>
      <c r="L1099" s="10" t="s">
        <v>13</v>
      </c>
      <c r="M1099" s="10">
        <v>14</v>
      </c>
    </row>
    <row r="1100" spans="2:13" ht="15" customHeight="1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 s="10">
        <f>tblSalaries[[#This Row],[clean Salary (in local currency)]]*VLOOKUP(tblSalaries[[#This Row],[Currency]],tblXrate[],2,FALSE)</f>
        <v>71243.257897441246</v>
      </c>
      <c r="H1100" t="s">
        <v>1255</v>
      </c>
      <c r="I1100" s="8" t="s">
        <v>52</v>
      </c>
      <c r="J1100" t="s">
        <v>71</v>
      </c>
      <c r="L1100" s="10" t="s">
        <v>18</v>
      </c>
      <c r="M1100" s="10">
        <v>5</v>
      </c>
    </row>
    <row r="1101" spans="2:13" ht="15" customHeight="1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 s="10">
        <f>tblSalaries[[#This Row],[clean Salary (in local currency)]]*VLOOKUP(tblSalaries[[#This Row],[Currency]],tblXrate[],2,FALSE)</f>
        <v>4487.5950052355274</v>
      </c>
      <c r="H1101" t="s">
        <v>1257</v>
      </c>
      <c r="I1101" s="8" t="s">
        <v>52</v>
      </c>
      <c r="J1101" t="s">
        <v>8</v>
      </c>
      <c r="L1101" s="10" t="s">
        <v>25</v>
      </c>
      <c r="M1101" s="10">
        <v>16</v>
      </c>
    </row>
    <row r="1102" spans="2:13" ht="15" customHeight="1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 s="10">
        <f>tblSalaries[[#This Row],[clean Salary (in local currency)]]*VLOOKUP(tblSalaries[[#This Row],[Currency]],tblXrate[],2,FALSE)</f>
        <v>4314.929445034084</v>
      </c>
      <c r="H1102" t="s">
        <v>932</v>
      </c>
      <c r="I1102" s="8" t="s">
        <v>310</v>
      </c>
      <c r="J1102" t="s">
        <v>8</v>
      </c>
      <c r="L1102" s="10" t="s">
        <v>9</v>
      </c>
      <c r="M1102" s="10">
        <v>7</v>
      </c>
    </row>
    <row r="1103" spans="2:13" ht="15" customHeight="1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 s="10">
        <f>tblSalaries[[#This Row],[clean Salary (in local currency)]]*VLOOKUP(tblSalaries[[#This Row],[Currency]],tblXrate[],2,FALSE)</f>
        <v>3739.6625043629392</v>
      </c>
      <c r="H1103" t="s">
        <v>1258</v>
      </c>
      <c r="I1103" s="8" t="s">
        <v>20</v>
      </c>
      <c r="J1103" t="s">
        <v>8</v>
      </c>
      <c r="L1103" s="10" t="s">
        <v>13</v>
      </c>
      <c r="M1103" s="10">
        <v>1</v>
      </c>
    </row>
    <row r="1104" spans="2:13" ht="15" customHeight="1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 s="10">
        <f>tblSalaries[[#This Row],[clean Salary (in local currency)]]*VLOOKUP(tblSalaries[[#This Row],[Currency]],tblXrate[],2,FALSE)</f>
        <v>76223.966339496474</v>
      </c>
      <c r="H1104" t="s">
        <v>1259</v>
      </c>
      <c r="I1104" s="8" t="s">
        <v>52</v>
      </c>
      <c r="J1104" t="s">
        <v>515</v>
      </c>
      <c r="L1104" s="10" t="s">
        <v>25</v>
      </c>
      <c r="M1104" s="10">
        <v>4</v>
      </c>
    </row>
    <row r="1105" spans="2:13" ht="15" customHeight="1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 s="10">
        <f>tblSalaries[[#This Row],[clean Salary (in local currency)]]*VLOOKUP(tblSalaries[[#This Row],[Currency]],tblXrate[],2,FALSE)</f>
        <v>32666.305522511171</v>
      </c>
      <c r="H1105" t="s">
        <v>642</v>
      </c>
      <c r="I1105" s="8" t="s">
        <v>52</v>
      </c>
      <c r="J1105" t="s">
        <v>179</v>
      </c>
      <c r="L1105" s="10" t="s">
        <v>18</v>
      </c>
      <c r="M1105" s="10">
        <v>12</v>
      </c>
    </row>
    <row r="1106" spans="2:13" ht="15" customHeight="1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 s="10">
        <f>tblSalaries[[#This Row],[clean Salary (in local currency)]]*VLOOKUP(tblSalaries[[#This Row],[Currency]],tblXrate[],2,FALSE)</f>
        <v>19000</v>
      </c>
      <c r="H1106" t="s">
        <v>1261</v>
      </c>
      <c r="I1106" s="8" t="s">
        <v>3999</v>
      </c>
      <c r="J1106" t="s">
        <v>71</v>
      </c>
      <c r="L1106" s="10" t="s">
        <v>13</v>
      </c>
      <c r="M1106" s="10">
        <v>8</v>
      </c>
    </row>
    <row r="1107" spans="2:13" ht="15" customHeight="1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 s="10">
        <f>tblSalaries[[#This Row],[clean Salary (in local currency)]]*VLOOKUP(tblSalaries[[#This Row],[Currency]],tblXrate[],2,FALSE)</f>
        <v>63519.971949580387</v>
      </c>
      <c r="H1107" t="s">
        <v>1262</v>
      </c>
      <c r="I1107" s="8" t="s">
        <v>279</v>
      </c>
      <c r="J1107" t="s">
        <v>30</v>
      </c>
      <c r="L1107" s="10" t="s">
        <v>18</v>
      </c>
      <c r="M1107" s="10">
        <v>14</v>
      </c>
    </row>
    <row r="1108" spans="2:13" ht="15" customHeight="1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 s="10">
        <f>tblSalaries[[#This Row],[clean Salary (in local currency)]]*VLOOKUP(tblSalaries[[#This Row],[Currency]],tblXrate[],2,FALSE)</f>
        <v>16027.125018698311</v>
      </c>
      <c r="H1108" t="s">
        <v>1264</v>
      </c>
      <c r="I1108" s="8" t="s">
        <v>52</v>
      </c>
      <c r="J1108" t="s">
        <v>8</v>
      </c>
      <c r="L1108" s="10" t="s">
        <v>9</v>
      </c>
      <c r="M1108" s="10">
        <v>22</v>
      </c>
    </row>
    <row r="1109" spans="2:13" ht="15" customHeight="1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 s="10">
        <f>tblSalaries[[#This Row],[clean Salary (in local currency)]]*VLOOKUP(tblSalaries[[#This Row],[Currency]],tblXrate[],2,FALSE)</f>
        <v>7123.1666749770275</v>
      </c>
      <c r="H1109" t="s">
        <v>1265</v>
      </c>
      <c r="I1109" s="8" t="s">
        <v>3999</v>
      </c>
      <c r="J1109" t="s">
        <v>8</v>
      </c>
      <c r="L1109" s="10" t="s">
        <v>9</v>
      </c>
      <c r="M1109" s="10">
        <v>9</v>
      </c>
    </row>
    <row r="1110" spans="2:13" ht="15" customHeight="1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 s="10">
        <f>tblSalaries[[#This Row],[clean Salary (in local currency)]]*VLOOKUP(tblSalaries[[#This Row],[Currency]],tblXrate[],2,FALSE)</f>
        <v>2675.675098121621</v>
      </c>
      <c r="H1110" t="s">
        <v>1266</v>
      </c>
      <c r="I1110" s="8" t="s">
        <v>52</v>
      </c>
      <c r="J1110" t="s">
        <v>8</v>
      </c>
      <c r="L1110" s="10" t="s">
        <v>18</v>
      </c>
      <c r="M1110" s="10">
        <v>5</v>
      </c>
    </row>
    <row r="1111" spans="2:13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 s="10">
        <f>tblSalaries[[#This Row],[clean Salary (in local currency)]]*VLOOKUP(tblSalaries[[#This Row],[Currency]],tblXrate[],2,FALSE)</f>
        <v>23642.674081009263</v>
      </c>
      <c r="H1111" t="s">
        <v>1261</v>
      </c>
      <c r="I1111" s="8" t="s">
        <v>3999</v>
      </c>
      <c r="J1111" t="s">
        <v>71</v>
      </c>
      <c r="L1111" s="10" t="s">
        <v>13</v>
      </c>
      <c r="M1111" s="10">
        <v>2</v>
      </c>
    </row>
    <row r="1112" spans="2:13" ht="15" customHeight="1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 s="10">
        <f>tblSalaries[[#This Row],[clean Salary (in local currency)]]*VLOOKUP(tblSalaries[[#This Row],[Currency]],tblXrate[],2,FALSE)</f>
        <v>57167.974754622352</v>
      </c>
      <c r="H1112" t="s">
        <v>1269</v>
      </c>
      <c r="I1112" s="8" t="s">
        <v>52</v>
      </c>
      <c r="J1112" t="s">
        <v>608</v>
      </c>
      <c r="L1112" s="10" t="s">
        <v>9</v>
      </c>
      <c r="M1112" s="10">
        <v>14</v>
      </c>
    </row>
    <row r="1113" spans="2:13" ht="15" customHeight="1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 s="10">
        <f>tblSalaries[[#This Row],[clean Salary (in local currency)]]*VLOOKUP(tblSalaries[[#This Row],[Currency]],tblXrate[],2,FALSE)</f>
        <v>42739.000049862167</v>
      </c>
      <c r="H1113" t="s">
        <v>1271</v>
      </c>
      <c r="I1113" s="8" t="s">
        <v>52</v>
      </c>
      <c r="J1113" t="s">
        <v>8</v>
      </c>
      <c r="L1113" s="10" t="s">
        <v>13</v>
      </c>
      <c r="M1113" s="10">
        <v>10</v>
      </c>
    </row>
    <row r="1114" spans="2:13" ht="15" customHeight="1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 s="10">
        <f>tblSalaries[[#This Row],[clean Salary (in local currency)]]*VLOOKUP(tblSalaries[[#This Row],[Currency]],tblXrate[],2,FALSE)</f>
        <v>5120.2912876821438</v>
      </c>
      <c r="H1114" t="s">
        <v>523</v>
      </c>
      <c r="I1114" s="8" t="s">
        <v>52</v>
      </c>
      <c r="J1114" t="s">
        <v>347</v>
      </c>
      <c r="L1114" s="10" t="s">
        <v>9</v>
      </c>
      <c r="M1114" s="10">
        <v>2</v>
      </c>
    </row>
    <row r="1115" spans="2:13" ht="15" customHeight="1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 s="10">
        <f>tblSalaries[[#This Row],[clean Salary (in local currency)]]*VLOOKUP(tblSalaries[[#This Row],[Currency]],tblXrate[],2,FALSE)</f>
        <v>127039.94389916077</v>
      </c>
      <c r="H1115" t="s">
        <v>212</v>
      </c>
      <c r="I1115" s="8" t="s">
        <v>4001</v>
      </c>
      <c r="J1115" t="s">
        <v>608</v>
      </c>
      <c r="L1115" s="10" t="s">
        <v>25</v>
      </c>
      <c r="M1115" s="10">
        <v>20</v>
      </c>
    </row>
    <row r="1116" spans="2:13" ht="15" customHeight="1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 s="10">
        <f>tblSalaries[[#This Row],[clean Salary (in local currency)]]*VLOOKUP(tblSalaries[[#This Row],[Currency]],tblXrate[],2,FALSE)</f>
        <v>90000</v>
      </c>
      <c r="H1116" t="s">
        <v>1273</v>
      </c>
      <c r="I1116" s="8" t="s">
        <v>52</v>
      </c>
      <c r="J1116" t="s">
        <v>15</v>
      </c>
      <c r="L1116" s="10" t="s">
        <v>9</v>
      </c>
      <c r="M1116" s="10">
        <v>5</v>
      </c>
    </row>
    <row r="1117" spans="2:13" ht="15" customHeight="1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 s="10">
        <f>tblSalaries[[#This Row],[clean Salary (in local currency)]]*VLOOKUP(tblSalaries[[#This Row],[Currency]],tblXrate[],2,FALSE)</f>
        <v>7123.1666749770275</v>
      </c>
      <c r="H1117" t="s">
        <v>1274</v>
      </c>
      <c r="I1117" s="8" t="s">
        <v>279</v>
      </c>
      <c r="J1117" t="s">
        <v>8</v>
      </c>
      <c r="L1117" s="10" t="s">
        <v>25</v>
      </c>
      <c r="M1117" s="10">
        <v>2</v>
      </c>
    </row>
    <row r="1118" spans="2:13" ht="15" customHeight="1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 s="10">
        <f>tblSalaries[[#This Row],[clean Salary (in local currency)]]*VLOOKUP(tblSalaries[[#This Row],[Currency]],tblXrate[],2,FALSE)</f>
        <v>10000</v>
      </c>
      <c r="H1118" t="s">
        <v>647</v>
      </c>
      <c r="I1118" s="8" t="s">
        <v>20</v>
      </c>
      <c r="J1118" t="s">
        <v>8</v>
      </c>
      <c r="L1118" s="10" t="s">
        <v>18</v>
      </c>
      <c r="M1118" s="10">
        <v>5</v>
      </c>
    </row>
    <row r="1119" spans="2:13" ht="15" customHeight="1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 s="10">
        <f>tblSalaries[[#This Row],[clean Salary (in local currency)]]*VLOOKUP(tblSalaries[[#This Row],[Currency]],tblXrate[],2,FALSE)</f>
        <v>45709.169889951241</v>
      </c>
      <c r="H1119" t="s">
        <v>14</v>
      </c>
      <c r="I1119" s="8" t="s">
        <v>20</v>
      </c>
      <c r="J1119" t="s">
        <v>71</v>
      </c>
      <c r="L1119" s="10" t="s">
        <v>9</v>
      </c>
      <c r="M1119" s="10">
        <v>14</v>
      </c>
    </row>
    <row r="1120" spans="2:13" ht="15" customHeight="1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 s="10">
        <f>tblSalaries[[#This Row],[clean Salary (in local currency)]]*VLOOKUP(tblSalaries[[#This Row],[Currency]],tblXrate[],2,FALSE)</f>
        <v>3561.5833374885137</v>
      </c>
      <c r="H1120" t="s">
        <v>1276</v>
      </c>
      <c r="I1120" s="8" t="s">
        <v>3999</v>
      </c>
      <c r="J1120" t="s">
        <v>8</v>
      </c>
      <c r="L1120" s="10" t="s">
        <v>13</v>
      </c>
      <c r="M1120" s="10">
        <v>5</v>
      </c>
    </row>
    <row r="1121" spans="2:13" ht="15" customHeight="1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 s="10">
        <f>tblSalaries[[#This Row],[clean Salary (in local currency)]]*VLOOKUP(tblSalaries[[#This Row],[Currency]],tblXrate[],2,FALSE)</f>
        <v>38111.983169748237</v>
      </c>
      <c r="H1121" t="s">
        <v>1277</v>
      </c>
      <c r="I1121" s="8" t="s">
        <v>20</v>
      </c>
      <c r="J1121" t="s">
        <v>59</v>
      </c>
      <c r="L1121" s="10" t="s">
        <v>25</v>
      </c>
      <c r="M1121" s="10">
        <v>15</v>
      </c>
    </row>
    <row r="1122" spans="2:13" ht="15" customHeight="1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 s="10">
        <f>tblSalaries[[#This Row],[clean Salary (in local currency)]]*VLOOKUP(tblSalaries[[#This Row],[Currency]],tblXrate[],2,FALSE)</f>
        <v>60000</v>
      </c>
      <c r="H1122" t="s">
        <v>1278</v>
      </c>
      <c r="I1122" s="8" t="s">
        <v>20</v>
      </c>
      <c r="J1122" t="s">
        <v>15</v>
      </c>
      <c r="L1122" s="10" t="s">
        <v>18</v>
      </c>
      <c r="M1122" s="10">
        <v>4</v>
      </c>
    </row>
    <row r="1123" spans="2:13" ht="15" customHeight="1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 s="10">
        <f>tblSalaries[[#This Row],[clean Salary (in local currency)]]*VLOOKUP(tblSalaries[[#This Row],[Currency]],tblXrate[],2,FALSE)</f>
        <v>40000</v>
      </c>
      <c r="H1123" t="s">
        <v>279</v>
      </c>
      <c r="I1123" s="8" t="s">
        <v>279</v>
      </c>
      <c r="J1123" t="s">
        <v>8</v>
      </c>
      <c r="L1123" s="10" t="s">
        <v>18</v>
      </c>
      <c r="M1123" s="10">
        <v>2</v>
      </c>
    </row>
    <row r="1124" spans="2:13" ht="15" customHeight="1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 s="10">
        <f>tblSalaries[[#This Row],[clean Salary (in local currency)]]*VLOOKUP(tblSalaries[[#This Row],[Currency]],tblXrate[],2,FALSE)</f>
        <v>15190.15293438851</v>
      </c>
      <c r="H1124" t="s">
        <v>1280</v>
      </c>
      <c r="I1124" s="8" t="s">
        <v>20</v>
      </c>
      <c r="J1124" t="s">
        <v>8</v>
      </c>
      <c r="L1124" s="10" t="s">
        <v>18</v>
      </c>
      <c r="M1124" s="10">
        <v>6</v>
      </c>
    </row>
    <row r="1125" spans="2:13" ht="15" customHeight="1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 s="10">
        <f>tblSalaries[[#This Row],[clean Salary (in local currency)]]*VLOOKUP(tblSalaries[[#This Row],[Currency]],tblXrate[],2,FALSE)</f>
        <v>114335.9495092447</v>
      </c>
      <c r="H1125" t="s">
        <v>1281</v>
      </c>
      <c r="I1125" s="8" t="s">
        <v>52</v>
      </c>
      <c r="J1125" t="s">
        <v>1282</v>
      </c>
      <c r="L1125" s="10" t="s">
        <v>18</v>
      </c>
      <c r="M1125" s="10">
        <v>20</v>
      </c>
    </row>
    <row r="1126" spans="2:13" ht="15" customHeight="1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 s="10">
        <f>tblSalaries[[#This Row],[clean Salary (in local currency)]]*VLOOKUP(tblSalaries[[#This Row],[Currency]],tblXrate[],2,FALSE)</f>
        <v>36252.100257547536</v>
      </c>
      <c r="H1126" t="s">
        <v>1283</v>
      </c>
      <c r="I1126" s="8" t="s">
        <v>52</v>
      </c>
      <c r="J1126" t="s">
        <v>71</v>
      </c>
      <c r="L1126" s="10" t="s">
        <v>9</v>
      </c>
      <c r="M1126" s="10">
        <v>10</v>
      </c>
    </row>
    <row r="1127" spans="2:13" ht="15" customHeight="1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 s="10">
        <f>tblSalaries[[#This Row],[clean Salary (in local currency)]]*VLOOKUP(tblSalaries[[#This Row],[Currency]],tblXrate[],2,FALSE)</f>
        <v>47285.348162018527</v>
      </c>
      <c r="H1127" t="s">
        <v>1284</v>
      </c>
      <c r="I1127" s="8" t="s">
        <v>310</v>
      </c>
      <c r="J1127" t="s">
        <v>71</v>
      </c>
      <c r="L1127" s="10" t="s">
        <v>18</v>
      </c>
      <c r="M1127" s="10">
        <v>5</v>
      </c>
    </row>
    <row r="1128" spans="2:13" ht="15" customHeight="1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 s="10">
        <f>tblSalaries[[#This Row],[clean Salary (in local currency)]]*VLOOKUP(tblSalaries[[#This Row],[Currency]],tblXrate[],2,FALSE)</f>
        <v>88927.960729412545</v>
      </c>
      <c r="H1128" t="s">
        <v>1286</v>
      </c>
      <c r="I1128" s="8" t="s">
        <v>356</v>
      </c>
      <c r="J1128" t="s">
        <v>36</v>
      </c>
      <c r="L1128" s="10" t="s">
        <v>18</v>
      </c>
      <c r="M1128" s="10">
        <v>20</v>
      </c>
    </row>
    <row r="1129" spans="2:13" ht="15" customHeight="1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 s="10">
        <f>tblSalaries[[#This Row],[clean Salary (in local currency)]]*VLOOKUP(tblSalaries[[#This Row],[Currency]],tblXrate[],2,FALSE)</f>
        <v>6000</v>
      </c>
      <c r="H1129" t="s">
        <v>1287</v>
      </c>
      <c r="I1129" s="8" t="s">
        <v>310</v>
      </c>
      <c r="J1129" t="s">
        <v>1086</v>
      </c>
      <c r="L1129" s="10" t="s">
        <v>13</v>
      </c>
      <c r="M1129" s="10">
        <v>5</v>
      </c>
    </row>
    <row r="1130" spans="2:13" ht="15" customHeight="1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 s="10">
        <f>tblSalaries[[#This Row],[clean Salary (in local currency)]]*VLOOKUP(tblSalaries[[#This Row],[Currency]],tblXrate[],2,FALSE)</f>
        <v>35000</v>
      </c>
      <c r="H1130" t="s">
        <v>1288</v>
      </c>
      <c r="I1130" s="8" t="s">
        <v>20</v>
      </c>
      <c r="J1130" t="s">
        <v>15</v>
      </c>
      <c r="L1130" s="10" t="s">
        <v>13</v>
      </c>
      <c r="M1130" s="10">
        <v>20</v>
      </c>
    </row>
    <row r="1131" spans="2:13" ht="15" customHeight="1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 s="10">
        <f>tblSalaries[[#This Row],[clean Salary (in local currency)]]*VLOOKUP(tblSalaries[[#This Row],[Currency]],tblXrate[],2,FALSE)</f>
        <v>55166.239522354947</v>
      </c>
      <c r="H1131" t="s">
        <v>1289</v>
      </c>
      <c r="I1131" s="8" t="s">
        <v>20</v>
      </c>
      <c r="J1131" t="s">
        <v>71</v>
      </c>
      <c r="L1131" s="10" t="s">
        <v>9</v>
      </c>
      <c r="M1131" s="10">
        <v>10</v>
      </c>
    </row>
    <row r="1132" spans="2:13" ht="15" customHeight="1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 s="10">
        <f>tblSalaries[[#This Row],[clean Salary (in local currency)]]*VLOOKUP(tblSalaries[[#This Row],[Currency]],tblXrate[],2,FALSE)</f>
        <v>1783.166904422254</v>
      </c>
      <c r="H1132" t="s">
        <v>1290</v>
      </c>
      <c r="I1132" s="8" t="s">
        <v>310</v>
      </c>
      <c r="J1132" t="s">
        <v>17</v>
      </c>
      <c r="L1132" s="10" t="s">
        <v>9</v>
      </c>
      <c r="M1132" s="10">
        <v>10</v>
      </c>
    </row>
    <row r="1133" spans="2:13" ht="15" customHeight="1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 s="10">
        <f>tblSalaries[[#This Row],[clean Salary (in local currency)]]*VLOOKUP(tblSalaries[[#This Row],[Currency]],tblXrate[],2,FALSE)</f>
        <v>13500</v>
      </c>
      <c r="H1133" t="s">
        <v>168</v>
      </c>
      <c r="I1133" s="8" t="s">
        <v>52</v>
      </c>
      <c r="J1133" t="s">
        <v>1291</v>
      </c>
      <c r="L1133" s="10" t="s">
        <v>9</v>
      </c>
      <c r="M1133" s="10">
        <v>13</v>
      </c>
    </row>
    <row r="1134" spans="2:13" ht="15" customHeight="1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 s="10">
        <f>tblSalaries[[#This Row],[clean Salary (in local currency)]]*VLOOKUP(tblSalaries[[#This Row],[Currency]],tblXrate[],2,FALSE)</f>
        <v>59106.685202523156</v>
      </c>
      <c r="H1134" t="s">
        <v>1293</v>
      </c>
      <c r="I1134" s="8" t="s">
        <v>310</v>
      </c>
      <c r="J1134" t="s">
        <v>71</v>
      </c>
      <c r="L1134" s="10" t="s">
        <v>18</v>
      </c>
      <c r="M1134" s="10">
        <v>5</v>
      </c>
    </row>
    <row r="1135" spans="2:13" ht="15" customHeight="1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 s="10">
        <f>tblSalaries[[#This Row],[clean Salary (in local currency)]]*VLOOKUP(tblSalaries[[#This Row],[Currency]],tblXrate[],2,FALSE)</f>
        <v>12608.005014709339</v>
      </c>
      <c r="H1135" t="s">
        <v>1295</v>
      </c>
      <c r="I1135" s="8" t="s">
        <v>52</v>
      </c>
      <c r="J1135" t="s">
        <v>8</v>
      </c>
      <c r="L1135" s="10" t="s">
        <v>9</v>
      </c>
      <c r="M1135" s="10">
        <v>5</v>
      </c>
    </row>
    <row r="1136" spans="2:13" ht="15" customHeight="1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 s="10">
        <f>tblSalaries[[#This Row],[clean Salary (in local currency)]]*VLOOKUP(tblSalaries[[#This Row],[Currency]],tblXrate[],2,FALSE)</f>
        <v>44654.095718350931</v>
      </c>
      <c r="H1136" t="s">
        <v>310</v>
      </c>
      <c r="I1136" s="8" t="s">
        <v>310</v>
      </c>
      <c r="J1136" t="s">
        <v>48</v>
      </c>
      <c r="L1136" s="10" t="s">
        <v>13</v>
      </c>
      <c r="M1136" s="10">
        <v>15</v>
      </c>
    </row>
    <row r="1137" spans="2:13" ht="15" customHeight="1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 s="10">
        <f>tblSalaries[[#This Row],[clean Salary (in local currency)]]*VLOOKUP(tblSalaries[[#This Row],[Currency]],tblXrate[],2,FALSE)</f>
        <v>69000</v>
      </c>
      <c r="H1137" t="s">
        <v>1297</v>
      </c>
      <c r="I1137" s="8" t="s">
        <v>20</v>
      </c>
      <c r="J1137" t="s">
        <v>15</v>
      </c>
      <c r="L1137" s="10" t="s">
        <v>18</v>
      </c>
      <c r="M1137" s="10">
        <v>20</v>
      </c>
    </row>
    <row r="1138" spans="2:13" ht="15" customHeight="1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 s="10">
        <f>tblSalaries[[#This Row],[clean Salary (in local currency)]]*VLOOKUP(tblSalaries[[#This Row],[Currency]],tblXrate[],2,FALSE)</f>
        <v>6000</v>
      </c>
      <c r="H1138" t="s">
        <v>1298</v>
      </c>
      <c r="I1138" s="8" t="s">
        <v>52</v>
      </c>
      <c r="J1138" t="s">
        <v>8</v>
      </c>
      <c r="L1138" s="10" t="s">
        <v>9</v>
      </c>
      <c r="M1138" s="10">
        <v>6</v>
      </c>
    </row>
    <row r="1139" spans="2:13" ht="15" customHeight="1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 s="10">
        <f>tblSalaries[[#This Row],[clean Salary (in local currency)]]*VLOOKUP(tblSalaries[[#This Row],[Currency]],tblXrate[],2,FALSE)</f>
        <v>8903.9583437212841</v>
      </c>
      <c r="H1139" t="s">
        <v>938</v>
      </c>
      <c r="I1139" s="8" t="s">
        <v>52</v>
      </c>
      <c r="J1139" t="s">
        <v>8</v>
      </c>
      <c r="L1139" s="10" t="s">
        <v>25</v>
      </c>
      <c r="M1139" s="10">
        <v>25</v>
      </c>
    </row>
    <row r="1140" spans="2:13" ht="15" customHeight="1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 s="10">
        <f>tblSalaries[[#This Row],[clean Salary (in local currency)]]*VLOOKUP(tblSalaries[[#This Row],[Currency]],tblXrate[],2,FALSE)</f>
        <v>30000</v>
      </c>
      <c r="H1140" t="s">
        <v>1300</v>
      </c>
      <c r="I1140" s="8" t="s">
        <v>52</v>
      </c>
      <c r="J1140" t="s">
        <v>1301</v>
      </c>
      <c r="L1140" s="10" t="s">
        <v>13</v>
      </c>
      <c r="M1140" s="10">
        <v>17</v>
      </c>
    </row>
    <row r="1141" spans="2:13" ht="15" customHeight="1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 s="10">
        <f>tblSalaries[[#This Row],[clean Salary (in local currency)]]*VLOOKUP(tblSalaries[[#This Row],[Currency]],tblXrate[],2,FALSE)</f>
        <v>8600</v>
      </c>
      <c r="H1141" t="s">
        <v>1302</v>
      </c>
      <c r="I1141" s="8" t="s">
        <v>20</v>
      </c>
      <c r="J1141" t="s">
        <v>8</v>
      </c>
      <c r="L1141" s="10" t="s">
        <v>9</v>
      </c>
      <c r="M1141" s="10">
        <v>2</v>
      </c>
    </row>
    <row r="1142" spans="2:13" ht="15" customHeight="1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 s="10">
        <f>tblSalaries[[#This Row],[clean Salary (in local currency)]]*VLOOKUP(tblSalaries[[#This Row],[Currency]],tblXrate[],2,FALSE)</f>
        <v>81600</v>
      </c>
      <c r="H1142" t="s">
        <v>1304</v>
      </c>
      <c r="I1142" s="8" t="s">
        <v>20</v>
      </c>
      <c r="J1142" t="s">
        <v>71</v>
      </c>
      <c r="L1142" s="10" t="s">
        <v>9</v>
      </c>
      <c r="M1142" s="10">
        <v>4</v>
      </c>
    </row>
    <row r="1143" spans="2:13" ht="15" customHeight="1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 s="10">
        <f>tblSalaries[[#This Row],[clean Salary (in local currency)]]*VLOOKUP(tblSalaries[[#This Row],[Currency]],tblXrate[],2,FALSE)</f>
        <v>15404.364569961488</v>
      </c>
      <c r="H1143" t="s">
        <v>1305</v>
      </c>
      <c r="I1143" s="8" t="s">
        <v>20</v>
      </c>
      <c r="J1143" t="s">
        <v>1306</v>
      </c>
      <c r="L1143" s="10" t="s">
        <v>13</v>
      </c>
      <c r="M1143" s="10">
        <v>3</v>
      </c>
    </row>
    <row r="1144" spans="2:13" ht="15" customHeight="1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 s="10">
        <f>tblSalaries[[#This Row],[clean Salary (in local currency)]]*VLOOKUP(tblSalaries[[#This Row],[Currency]],tblXrate[],2,FALSE)</f>
        <v>63918.498996971248</v>
      </c>
      <c r="H1144" t="s">
        <v>1308</v>
      </c>
      <c r="I1144" s="8" t="s">
        <v>20</v>
      </c>
      <c r="J1144" t="s">
        <v>88</v>
      </c>
      <c r="L1144" s="10" t="s">
        <v>9</v>
      </c>
      <c r="M1144" s="10">
        <v>20</v>
      </c>
    </row>
    <row r="1145" spans="2:13" ht="15" customHeight="1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 s="10">
        <f>tblSalaries[[#This Row],[clean Salary (in local currency)]]*VLOOKUP(tblSalaries[[#This Row],[Currency]],tblXrate[],2,FALSE)</f>
        <v>75000</v>
      </c>
      <c r="H1145" t="s">
        <v>488</v>
      </c>
      <c r="I1145" s="8" t="s">
        <v>488</v>
      </c>
      <c r="J1145" t="s">
        <v>15</v>
      </c>
      <c r="L1145" s="10" t="s">
        <v>18</v>
      </c>
      <c r="M1145" s="10">
        <v>20</v>
      </c>
    </row>
    <row r="1146" spans="2:13" ht="15" customHeight="1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 s="10">
        <f>tblSalaries[[#This Row],[clean Salary (in local currency)]]*VLOOKUP(tblSalaries[[#This Row],[Currency]],tblXrate[],2,FALSE)</f>
        <v>59000</v>
      </c>
      <c r="H1146" t="s">
        <v>394</v>
      </c>
      <c r="I1146" s="8" t="s">
        <v>20</v>
      </c>
      <c r="J1146" t="s">
        <v>15</v>
      </c>
      <c r="L1146" s="10" t="s">
        <v>9</v>
      </c>
      <c r="M1146" s="10">
        <v>14</v>
      </c>
    </row>
    <row r="1147" spans="2:13" ht="15" customHeight="1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 s="10">
        <f>tblSalaries[[#This Row],[clean Salary (in local currency)]]*VLOOKUP(tblSalaries[[#This Row],[Currency]],tblXrate[],2,FALSE)</f>
        <v>50000</v>
      </c>
      <c r="H1147" t="s">
        <v>564</v>
      </c>
      <c r="I1147" s="8" t="s">
        <v>52</v>
      </c>
      <c r="J1147" t="s">
        <v>88</v>
      </c>
      <c r="L1147" s="10" t="s">
        <v>25</v>
      </c>
      <c r="M1147" s="10">
        <v>5</v>
      </c>
    </row>
    <row r="1148" spans="2:13" ht="15" customHeight="1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 s="10">
        <f>tblSalaries[[#This Row],[clean Salary (in local currency)]]*VLOOKUP(tblSalaries[[#This Row],[Currency]],tblXrate[],2,FALSE)</f>
        <v>126094.26176538273</v>
      </c>
      <c r="H1148" t="s">
        <v>181</v>
      </c>
      <c r="I1148" s="8" t="s">
        <v>488</v>
      </c>
      <c r="J1148" t="s">
        <v>71</v>
      </c>
      <c r="L1148" s="10" t="s">
        <v>9</v>
      </c>
      <c r="M1148" s="10">
        <v>15</v>
      </c>
    </row>
    <row r="1149" spans="2:13" ht="15" customHeight="1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 s="10">
        <f>tblSalaries[[#This Row],[clean Salary (in local currency)]]*VLOOKUP(tblSalaries[[#This Row],[Currency]],tblXrate[],2,FALSE)</f>
        <v>26691.183012544854</v>
      </c>
      <c r="H1149" t="s">
        <v>1312</v>
      </c>
      <c r="I1149" s="8" t="s">
        <v>52</v>
      </c>
      <c r="J1149" t="s">
        <v>143</v>
      </c>
      <c r="L1149" s="10" t="s">
        <v>25</v>
      </c>
      <c r="M1149" s="10">
        <v>7</v>
      </c>
    </row>
    <row r="1150" spans="2:13" ht="15" customHeight="1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 s="10">
        <f>tblSalaries[[#This Row],[clean Salary (in local currency)]]*VLOOKUP(tblSalaries[[#This Row],[Currency]],tblXrate[],2,FALSE)</f>
        <v>8903.9583437212841</v>
      </c>
      <c r="H1150" t="s">
        <v>207</v>
      </c>
      <c r="I1150" s="8" t="s">
        <v>20</v>
      </c>
      <c r="J1150" t="s">
        <v>8</v>
      </c>
      <c r="L1150" s="10" t="s">
        <v>9</v>
      </c>
      <c r="M1150" s="10">
        <v>0.8</v>
      </c>
    </row>
    <row r="1151" spans="2:13" ht="15" customHeight="1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 s="10">
        <f>tblSalaries[[#This Row],[clean Salary (in local currency)]]*VLOOKUP(tblSalaries[[#This Row],[Currency]],tblXrate[],2,FALSE)</f>
        <v>8725</v>
      </c>
      <c r="H1151" t="s">
        <v>594</v>
      </c>
      <c r="I1151" s="8" t="s">
        <v>52</v>
      </c>
      <c r="J1151" t="s">
        <v>17</v>
      </c>
      <c r="L1151" s="10" t="s">
        <v>18</v>
      </c>
      <c r="M1151" s="10">
        <v>18</v>
      </c>
    </row>
    <row r="1152" spans="2:13" ht="15" customHeight="1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 s="10">
        <f>tblSalaries[[#This Row],[clean Salary (in local currency)]]*VLOOKUP(tblSalaries[[#This Row],[Currency]],tblXrate[],2,FALSE)</f>
        <v>50437.70470615309</v>
      </c>
      <c r="H1152" t="s">
        <v>1315</v>
      </c>
      <c r="I1152" s="8" t="s">
        <v>20</v>
      </c>
      <c r="J1152" t="s">
        <v>71</v>
      </c>
      <c r="L1152" s="10" t="s">
        <v>9</v>
      </c>
      <c r="M1152" s="10">
        <v>4</v>
      </c>
    </row>
    <row r="1153" spans="2:13" ht="15" customHeight="1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 s="10">
        <f>tblSalaries[[#This Row],[clean Salary (in local currency)]]*VLOOKUP(tblSalaries[[#This Row],[Currency]],tblXrate[],2,FALSE)</f>
        <v>67775.665698893223</v>
      </c>
      <c r="H1153" t="s">
        <v>1317</v>
      </c>
      <c r="I1153" s="8" t="s">
        <v>310</v>
      </c>
      <c r="J1153" t="s">
        <v>71</v>
      </c>
      <c r="L1153" s="10" t="s">
        <v>13</v>
      </c>
      <c r="M1153" s="10">
        <v>15</v>
      </c>
    </row>
    <row r="1154" spans="2:13" ht="15" customHeight="1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 s="10">
        <f>tblSalaries[[#This Row],[clean Salary (in local currency)]]*VLOOKUP(tblSalaries[[#This Row],[Currency]],tblXrate[],2,FALSE)</f>
        <v>52118.160720607324</v>
      </c>
      <c r="H1154" t="s">
        <v>153</v>
      </c>
      <c r="I1154" s="8" t="s">
        <v>20</v>
      </c>
      <c r="J1154" t="s">
        <v>88</v>
      </c>
      <c r="L1154" s="10" t="s">
        <v>9</v>
      </c>
      <c r="M1154" s="10">
        <v>6</v>
      </c>
    </row>
    <row r="1155" spans="2:13" ht="15" customHeight="1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 s="10">
        <f>tblSalaries[[#This Row],[clean Salary (in local currency)]]*VLOOKUP(tblSalaries[[#This Row],[Currency]],tblXrate[],2,FALSE)</f>
        <v>3561.5833374885137</v>
      </c>
      <c r="H1155" t="s">
        <v>616</v>
      </c>
      <c r="I1155" s="8" t="s">
        <v>20</v>
      </c>
      <c r="J1155" t="s">
        <v>8</v>
      </c>
      <c r="L1155" s="10" t="s">
        <v>25</v>
      </c>
      <c r="M1155" s="10">
        <v>6</v>
      </c>
    </row>
    <row r="1156" spans="2:13" ht="15" customHeight="1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 s="10">
        <f>tblSalaries[[#This Row],[clean Salary (in local currency)]]*VLOOKUP(tblSalaries[[#This Row],[Currency]],tblXrate[],2,FALSE)</f>
        <v>8013.5625093491553</v>
      </c>
      <c r="H1156" t="s">
        <v>629</v>
      </c>
      <c r="I1156" s="8" t="s">
        <v>52</v>
      </c>
      <c r="J1156" t="s">
        <v>8</v>
      </c>
      <c r="L1156" s="10" t="s">
        <v>9</v>
      </c>
      <c r="M1156" s="10">
        <v>21</v>
      </c>
    </row>
    <row r="1157" spans="2:13" ht="15" customHeight="1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 s="10">
        <f>tblSalaries[[#This Row],[clean Salary (in local currency)]]*VLOOKUP(tblSalaries[[#This Row],[Currency]],tblXrate[],2,FALSE)</f>
        <v>28000</v>
      </c>
      <c r="H1157" t="s">
        <v>1321</v>
      </c>
      <c r="I1157" s="8" t="s">
        <v>52</v>
      </c>
      <c r="J1157" t="s">
        <v>75</v>
      </c>
      <c r="L1157" s="10" t="s">
        <v>9</v>
      </c>
      <c r="M1157" s="10">
        <v>5</v>
      </c>
    </row>
    <row r="1158" spans="2:13" ht="15" customHeight="1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 s="10">
        <f>tblSalaries[[#This Row],[clean Salary (in local currency)]]*VLOOKUP(tblSalaries[[#This Row],[Currency]],tblXrate[],2,FALSE)</f>
        <v>50064.150455673145</v>
      </c>
      <c r="H1158" t="s">
        <v>1322</v>
      </c>
      <c r="I1158" s="8" t="s">
        <v>20</v>
      </c>
      <c r="J1158" t="s">
        <v>71</v>
      </c>
      <c r="L1158" s="10" t="s">
        <v>18</v>
      </c>
      <c r="M1158" s="10">
        <v>2</v>
      </c>
    </row>
    <row r="1159" spans="2:13" ht="15" customHeight="1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 s="10">
        <f>tblSalaries[[#This Row],[clean Salary (in local currency)]]*VLOOKUP(tblSalaries[[#This Row],[Currency]],tblXrate[],2,FALSE)</f>
        <v>50437.70470615309</v>
      </c>
      <c r="H1159" t="s">
        <v>1324</v>
      </c>
      <c r="I1159" s="8" t="s">
        <v>20</v>
      </c>
      <c r="J1159" t="s">
        <v>88</v>
      </c>
      <c r="L1159" s="10" t="s">
        <v>9</v>
      </c>
      <c r="M1159" s="10">
        <v>9</v>
      </c>
    </row>
    <row r="1160" spans="2:13" ht="15" customHeight="1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 s="10">
        <f>tblSalaries[[#This Row],[clean Salary (in local currency)]]*VLOOKUP(tblSalaries[[#This Row],[Currency]],tblXrate[],2,FALSE)</f>
        <v>27840</v>
      </c>
      <c r="H1160" t="s">
        <v>1325</v>
      </c>
      <c r="I1160" s="8" t="s">
        <v>20</v>
      </c>
      <c r="J1160" t="s">
        <v>15</v>
      </c>
      <c r="L1160" s="10" t="s">
        <v>18</v>
      </c>
      <c r="M1160" s="10">
        <v>1</v>
      </c>
    </row>
    <row r="1161" spans="2:13" ht="15" customHeight="1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 s="10">
        <f>tblSalaries[[#This Row],[clean Salary (in local currency)]]*VLOOKUP(tblSalaries[[#This Row],[Currency]],tblXrate[],2,FALSE)</f>
        <v>6232.7708406048987</v>
      </c>
      <c r="H1161" t="s">
        <v>1327</v>
      </c>
      <c r="I1161" s="8" t="s">
        <v>310</v>
      </c>
      <c r="J1161" t="s">
        <v>8</v>
      </c>
      <c r="L1161" s="10" t="s">
        <v>18</v>
      </c>
      <c r="M1161" s="10">
        <v>1.5</v>
      </c>
    </row>
    <row r="1162" spans="2:13" ht="15" customHeight="1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 s="10">
        <f>tblSalaries[[#This Row],[clean Salary (in local currency)]]*VLOOKUP(tblSalaries[[#This Row],[Currency]],tblXrate[],2,FALSE)</f>
        <v>50000</v>
      </c>
      <c r="H1162" t="s">
        <v>279</v>
      </c>
      <c r="I1162" s="8" t="s">
        <v>279</v>
      </c>
      <c r="J1162" t="s">
        <v>171</v>
      </c>
      <c r="L1162" s="10" t="s">
        <v>18</v>
      </c>
      <c r="M1162" s="10">
        <v>25</v>
      </c>
    </row>
    <row r="1163" spans="2:13" ht="15" customHeight="1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 s="10">
        <f>tblSalaries[[#This Row],[clean Salary (in local currency)]]*VLOOKUP(tblSalaries[[#This Row],[Currency]],tblXrate[],2,FALSE)</f>
        <v>48000</v>
      </c>
      <c r="H1163" t="s">
        <v>1329</v>
      </c>
      <c r="I1163" s="8" t="s">
        <v>488</v>
      </c>
      <c r="J1163" t="s">
        <v>1011</v>
      </c>
      <c r="L1163" s="10" t="s">
        <v>18</v>
      </c>
      <c r="M1163" s="10">
        <v>10</v>
      </c>
    </row>
    <row r="1164" spans="2:13" ht="15" customHeight="1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 s="10">
        <f>tblSalaries[[#This Row],[clean Salary (in local currency)]]*VLOOKUP(tblSalaries[[#This Row],[Currency]],tblXrate[],2,FALSE)</f>
        <v>24000</v>
      </c>
      <c r="H1164" t="s">
        <v>1330</v>
      </c>
      <c r="I1164" s="8" t="s">
        <v>52</v>
      </c>
      <c r="J1164" t="s">
        <v>1331</v>
      </c>
      <c r="L1164" s="10" t="s">
        <v>9</v>
      </c>
      <c r="M1164" s="10">
        <v>21</v>
      </c>
    </row>
    <row r="1165" spans="2:13" ht="15" customHeight="1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 s="10">
        <f>tblSalaries[[#This Row],[clean Salary (in local currency)]]*VLOOKUP(tblSalaries[[#This Row],[Currency]],tblXrate[],2,FALSE)</f>
        <v>75000</v>
      </c>
      <c r="H1165" t="s">
        <v>14</v>
      </c>
      <c r="I1165" s="8" t="s">
        <v>20</v>
      </c>
      <c r="J1165" t="s">
        <v>15</v>
      </c>
      <c r="L1165" s="10" t="s">
        <v>9</v>
      </c>
      <c r="M1165" s="10">
        <v>12</v>
      </c>
    </row>
    <row r="1166" spans="2:13" ht="15" customHeight="1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 s="10">
        <f>tblSalaries[[#This Row],[clean Salary (in local currency)]]*VLOOKUP(tblSalaries[[#This Row],[Currency]],tblXrate[],2,FALSE)</f>
        <v>58799.349940520107</v>
      </c>
      <c r="H1166" t="s">
        <v>466</v>
      </c>
      <c r="I1166" s="8" t="s">
        <v>20</v>
      </c>
      <c r="J1166" t="s">
        <v>359</v>
      </c>
      <c r="L1166" s="10" t="s">
        <v>9</v>
      </c>
      <c r="M1166" s="10">
        <v>2</v>
      </c>
    </row>
    <row r="1167" spans="2:13" ht="15" customHeight="1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 s="10">
        <f>tblSalaries[[#This Row],[clean Salary (in local currency)]]*VLOOKUP(tblSalaries[[#This Row],[Currency]],tblXrate[],2,FALSE)</f>
        <v>21228.177433598263</v>
      </c>
      <c r="H1167" t="s">
        <v>1334</v>
      </c>
      <c r="I1167" s="8" t="s">
        <v>356</v>
      </c>
      <c r="J1167" t="s">
        <v>17</v>
      </c>
      <c r="L1167" s="10" t="s">
        <v>13</v>
      </c>
      <c r="M1167" s="10">
        <v>8</v>
      </c>
    </row>
    <row r="1168" spans="2:13" ht="15" customHeight="1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 s="10">
        <f>tblSalaries[[#This Row],[clean Salary (in local currency)]]*VLOOKUP(tblSalaries[[#This Row],[Currency]],tblXrate[],2,FALSE)</f>
        <v>60000</v>
      </c>
      <c r="H1168" t="s">
        <v>1335</v>
      </c>
      <c r="I1168" s="8" t="s">
        <v>52</v>
      </c>
      <c r="J1168" t="s">
        <v>15</v>
      </c>
      <c r="L1168" s="10" t="s">
        <v>18</v>
      </c>
      <c r="M1168" s="10">
        <v>10</v>
      </c>
    </row>
    <row r="1169" spans="2:13" ht="15" customHeight="1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 s="10">
        <f>tblSalaries[[#This Row],[clean Salary (in local currency)]]*VLOOKUP(tblSalaries[[#This Row],[Currency]],tblXrate[],2,FALSE)</f>
        <v>18018.883790212141</v>
      </c>
      <c r="H1169" t="s">
        <v>108</v>
      </c>
      <c r="I1169" s="8" t="s">
        <v>20</v>
      </c>
      <c r="J1169" t="s">
        <v>75</v>
      </c>
      <c r="L1169" s="10" t="s">
        <v>13</v>
      </c>
      <c r="M1169" s="10">
        <v>10</v>
      </c>
    </row>
    <row r="1170" spans="2:13" ht="15" customHeight="1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 s="10">
        <f>tblSalaries[[#This Row],[clean Salary (in local currency)]]*VLOOKUP(tblSalaries[[#This Row],[Currency]],tblXrate[],2,FALSE)</f>
        <v>7200</v>
      </c>
      <c r="H1170" t="s">
        <v>1339</v>
      </c>
      <c r="I1170" s="8" t="s">
        <v>3999</v>
      </c>
      <c r="J1170" t="s">
        <v>8</v>
      </c>
      <c r="L1170" s="10" t="s">
        <v>9</v>
      </c>
      <c r="M1170" s="10">
        <v>7</v>
      </c>
    </row>
    <row r="1171" spans="2:13" ht="15" customHeight="1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 s="10">
        <f>tblSalaries[[#This Row],[clean Salary (in local currency)]]*VLOOKUP(tblSalaries[[#This Row],[Currency]],tblXrate[],2,FALSE)</f>
        <v>56000</v>
      </c>
      <c r="H1171" t="s">
        <v>20</v>
      </c>
      <c r="I1171" s="8" t="s">
        <v>20</v>
      </c>
      <c r="J1171" t="s">
        <v>15</v>
      </c>
      <c r="L1171" s="10" t="s">
        <v>25</v>
      </c>
      <c r="M1171" s="10">
        <v>2</v>
      </c>
    </row>
    <row r="1172" spans="2:13" ht="15" customHeight="1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 s="10">
        <f>tblSalaries[[#This Row],[clean Salary (in local currency)]]*VLOOKUP(tblSalaries[[#This Row],[Currency]],tblXrate[],2,FALSE)</f>
        <v>9616.275011218986</v>
      </c>
      <c r="H1172" t="s">
        <v>1341</v>
      </c>
      <c r="I1172" s="8" t="s">
        <v>20</v>
      </c>
      <c r="J1172" t="s">
        <v>8</v>
      </c>
      <c r="L1172" s="10" t="s">
        <v>9</v>
      </c>
      <c r="M1172" s="10">
        <v>7.9</v>
      </c>
    </row>
    <row r="1173" spans="2:13" ht="15" customHeight="1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 s="10">
        <f>tblSalaries[[#This Row],[clean Salary (in local currency)]]*VLOOKUP(tblSalaries[[#This Row],[Currency]],tblXrate[],2,FALSE)</f>
        <v>51497.005988023957</v>
      </c>
      <c r="H1173" t="s">
        <v>642</v>
      </c>
      <c r="I1173" s="8" t="s">
        <v>52</v>
      </c>
      <c r="J1173" t="s">
        <v>1344</v>
      </c>
      <c r="L1173" s="10" t="s">
        <v>9</v>
      </c>
      <c r="M1173" s="10">
        <v>9</v>
      </c>
    </row>
    <row r="1174" spans="2:13" ht="15" customHeight="1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 s="10">
        <f>tblSalaries[[#This Row],[clean Salary (in local currency)]]*VLOOKUP(tblSalaries[[#This Row],[Currency]],tblXrate[],2,FALSE)</f>
        <v>104172.75399731184</v>
      </c>
      <c r="H1174" t="s">
        <v>1346</v>
      </c>
      <c r="I1174" s="8" t="s">
        <v>52</v>
      </c>
      <c r="J1174" t="s">
        <v>628</v>
      </c>
      <c r="L1174" s="10" t="s">
        <v>13</v>
      </c>
      <c r="M1174" s="10">
        <v>25</v>
      </c>
    </row>
    <row r="1175" spans="2:13" ht="15" customHeight="1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 s="10">
        <f>tblSalaries[[#This Row],[clean Salary (in local currency)]]*VLOOKUP(tblSalaries[[#This Row],[Currency]],tblXrate[],2,FALSE)</f>
        <v>88000</v>
      </c>
      <c r="H1175" t="s">
        <v>1347</v>
      </c>
      <c r="I1175" s="8" t="s">
        <v>52</v>
      </c>
      <c r="J1175" t="s">
        <v>15</v>
      </c>
      <c r="L1175" s="10" t="s">
        <v>9</v>
      </c>
      <c r="M1175" s="10">
        <v>2</v>
      </c>
    </row>
    <row r="1176" spans="2:13" ht="15" customHeight="1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 s="10">
        <f>tblSalaries[[#This Row],[clean Salary (in local currency)]]*VLOOKUP(tblSalaries[[#This Row],[Currency]],tblXrate[],2,FALSE)</f>
        <v>80000</v>
      </c>
      <c r="H1176" t="s">
        <v>1348</v>
      </c>
      <c r="I1176" s="8" t="s">
        <v>20</v>
      </c>
      <c r="J1176" t="s">
        <v>15</v>
      </c>
      <c r="L1176" s="10" t="s">
        <v>9</v>
      </c>
      <c r="M1176" s="10">
        <v>6</v>
      </c>
    </row>
    <row r="1177" spans="2:13" ht="15" customHeight="1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 s="10">
        <f>tblSalaries[[#This Row],[clean Salary (in local currency)]]*VLOOKUP(tblSalaries[[#This Row],[Currency]],tblXrate[],2,FALSE)</f>
        <v>19000</v>
      </c>
      <c r="H1177" t="s">
        <v>310</v>
      </c>
      <c r="I1177" s="8" t="s">
        <v>310</v>
      </c>
      <c r="J1177" t="s">
        <v>71</v>
      </c>
      <c r="L1177" s="10" t="s">
        <v>9</v>
      </c>
      <c r="M1177" s="10">
        <v>20</v>
      </c>
    </row>
    <row r="1178" spans="2:13" ht="15" customHeight="1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 s="10">
        <f>tblSalaries[[#This Row],[clean Salary (in local currency)]]*VLOOKUP(tblSalaries[[#This Row],[Currency]],tblXrate[],2,FALSE)</f>
        <v>19055.991584874118</v>
      </c>
      <c r="H1178" t="s">
        <v>1350</v>
      </c>
      <c r="I1178" s="8" t="s">
        <v>356</v>
      </c>
      <c r="J1178" t="s">
        <v>1351</v>
      </c>
      <c r="L1178" s="10" t="s">
        <v>9</v>
      </c>
      <c r="M1178" s="10">
        <v>3</v>
      </c>
    </row>
    <row r="1179" spans="2:13" ht="15" customHeight="1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 s="10">
        <f>tblSalaries[[#This Row],[clean Salary (in local currency)]]*VLOOKUP(tblSalaries[[#This Row],[Currency]],tblXrate[],2,FALSE)</f>
        <v>8547.8000099724322</v>
      </c>
      <c r="H1179" t="s">
        <v>1352</v>
      </c>
      <c r="I1179" s="8" t="s">
        <v>356</v>
      </c>
      <c r="J1179" t="s">
        <v>8</v>
      </c>
      <c r="L1179" s="10" t="s">
        <v>13</v>
      </c>
      <c r="M1179" s="10">
        <v>15</v>
      </c>
    </row>
    <row r="1180" spans="2:13" ht="15" customHeight="1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 s="10">
        <f>tblSalaries[[#This Row],[clean Salary (in local currency)]]*VLOOKUP(tblSalaries[[#This Row],[Currency]],tblXrate[],2,FALSE)</f>
        <v>19588.708356186824</v>
      </c>
      <c r="H1180" t="s">
        <v>1353</v>
      </c>
      <c r="I1180" s="8" t="s">
        <v>356</v>
      </c>
      <c r="J1180" t="s">
        <v>8</v>
      </c>
      <c r="L1180" s="10" t="s">
        <v>13</v>
      </c>
      <c r="M1180" s="10">
        <v>13</v>
      </c>
    </row>
    <row r="1181" spans="2:13" ht="15" customHeight="1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 s="10">
        <f>tblSalaries[[#This Row],[clean Salary (in local currency)]]*VLOOKUP(tblSalaries[[#This Row],[Currency]],tblXrate[],2,FALSE)</f>
        <v>61000</v>
      </c>
      <c r="H1181" t="s">
        <v>14</v>
      </c>
      <c r="I1181" s="8" t="s">
        <v>20</v>
      </c>
      <c r="J1181" t="s">
        <v>15</v>
      </c>
      <c r="L1181" s="10" t="s">
        <v>9</v>
      </c>
      <c r="M1181" s="10">
        <v>1.5</v>
      </c>
    </row>
    <row r="1182" spans="2:13" ht="15" customHeight="1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 s="10">
        <f>tblSalaries[[#This Row],[clean Salary (in local currency)]]*VLOOKUP(tblSalaries[[#This Row],[Currency]],tblXrate[],2,FALSE)</f>
        <v>53590.061250287661</v>
      </c>
      <c r="H1182" t="s">
        <v>1354</v>
      </c>
      <c r="I1182" s="8" t="s">
        <v>310</v>
      </c>
      <c r="J1182" t="s">
        <v>71</v>
      </c>
      <c r="L1182" s="10" t="s">
        <v>13</v>
      </c>
      <c r="M1182" s="10">
        <v>10</v>
      </c>
    </row>
    <row r="1183" spans="2:13" ht="15" customHeight="1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 s="10">
        <f>tblSalaries[[#This Row],[clean Salary (in local currency)]]*VLOOKUP(tblSalaries[[#This Row],[Currency]],tblXrate[],2,FALSE)</f>
        <v>53590.061250287661</v>
      </c>
      <c r="H1183" t="s">
        <v>1354</v>
      </c>
      <c r="I1183" s="8" t="s">
        <v>310</v>
      </c>
      <c r="J1183" t="s">
        <v>71</v>
      </c>
      <c r="L1183" s="10" t="s">
        <v>13</v>
      </c>
      <c r="M1183" s="10">
        <v>10</v>
      </c>
    </row>
    <row r="1184" spans="2:13" ht="15" customHeight="1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 s="10">
        <f>tblSalaries[[#This Row],[clean Salary (in local currency)]]*VLOOKUP(tblSalaries[[#This Row],[Currency]],tblXrate[],2,FALSE)</f>
        <v>4451.9791718606421</v>
      </c>
      <c r="H1184" t="s">
        <v>1355</v>
      </c>
      <c r="I1184" s="8" t="s">
        <v>52</v>
      </c>
      <c r="J1184" t="s">
        <v>8</v>
      </c>
      <c r="L1184" s="10" t="s">
        <v>9</v>
      </c>
      <c r="M1184" s="10">
        <v>1</v>
      </c>
    </row>
    <row r="1185" spans="2:13" ht="15" customHeight="1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 s="10">
        <f>tblSalaries[[#This Row],[clean Salary (in local currency)]]*VLOOKUP(tblSalaries[[#This Row],[Currency]],tblXrate[],2,FALSE)</f>
        <v>25407.988779832154</v>
      </c>
      <c r="H1185" t="s">
        <v>1356</v>
      </c>
      <c r="I1185" s="8" t="s">
        <v>52</v>
      </c>
      <c r="J1185" t="s">
        <v>1357</v>
      </c>
      <c r="L1185" s="10" t="s">
        <v>25</v>
      </c>
      <c r="M1185" s="10">
        <v>12</v>
      </c>
    </row>
    <row r="1186" spans="2:13" ht="15" customHeight="1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 s="10">
        <f>tblSalaries[[#This Row],[clean Salary (in local currency)]]*VLOOKUP(tblSalaries[[#This Row],[Currency]],tblXrate[],2,FALSE)</f>
        <v>23000</v>
      </c>
      <c r="H1186" t="s">
        <v>1358</v>
      </c>
      <c r="I1186" s="8" t="s">
        <v>310</v>
      </c>
      <c r="J1186" t="s">
        <v>133</v>
      </c>
      <c r="L1186" s="10" t="s">
        <v>13</v>
      </c>
      <c r="M1186" s="10">
        <v>14</v>
      </c>
    </row>
    <row r="1187" spans="2:13" ht="15" customHeight="1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 s="10">
        <f>tblSalaries[[#This Row],[clean Salary (in local currency)]]*VLOOKUP(tblSalaries[[#This Row],[Currency]],tblXrate[],2,FALSE)</f>
        <v>16027.125018698311</v>
      </c>
      <c r="H1187" t="s">
        <v>1359</v>
      </c>
      <c r="I1187" s="8" t="s">
        <v>52</v>
      </c>
      <c r="J1187" t="s">
        <v>8</v>
      </c>
      <c r="L1187" s="10" t="s">
        <v>25</v>
      </c>
      <c r="M1187" s="10">
        <v>13</v>
      </c>
    </row>
    <row r="1188" spans="2:13" ht="15" customHeight="1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 s="10">
        <f>tblSalaries[[#This Row],[clean Salary (in local currency)]]*VLOOKUP(tblSalaries[[#This Row],[Currency]],tblXrate[],2,FALSE)</f>
        <v>60000</v>
      </c>
      <c r="H1188" t="s">
        <v>1360</v>
      </c>
      <c r="I1188" s="8" t="s">
        <v>279</v>
      </c>
      <c r="J1188" t="s">
        <v>15</v>
      </c>
      <c r="L1188" s="10" t="s">
        <v>25</v>
      </c>
      <c r="M1188" s="10">
        <v>6</v>
      </c>
    </row>
    <row r="1189" spans="2:13" ht="15" customHeight="1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 s="10">
        <f>tblSalaries[[#This Row],[clean Salary (in local currency)]]*VLOOKUP(tblSalaries[[#This Row],[Currency]],tblXrate[],2,FALSE)</f>
        <v>4800</v>
      </c>
      <c r="H1189" t="s">
        <v>14</v>
      </c>
      <c r="I1189" s="8" t="s">
        <v>20</v>
      </c>
      <c r="J1189" t="s">
        <v>8</v>
      </c>
      <c r="L1189" s="10" t="s">
        <v>9</v>
      </c>
      <c r="M1189" s="10">
        <v>5</v>
      </c>
    </row>
    <row r="1190" spans="2:13" ht="15" customHeight="1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 s="10">
        <f>tblSalaries[[#This Row],[clean Salary (in local currency)]]*VLOOKUP(tblSalaries[[#This Row],[Currency]],tblXrate[],2,FALSE)</f>
        <v>106815.148267971</v>
      </c>
      <c r="H1190" t="s">
        <v>1363</v>
      </c>
      <c r="I1190" s="8" t="s">
        <v>52</v>
      </c>
      <c r="J1190" t="s">
        <v>877</v>
      </c>
      <c r="L1190" s="10" t="s">
        <v>9</v>
      </c>
      <c r="M1190" s="10">
        <v>25</v>
      </c>
    </row>
    <row r="1191" spans="2:13" ht="15" customHeight="1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 s="10">
        <f>tblSalaries[[#This Row],[clean Salary (in local currency)]]*VLOOKUP(tblSalaries[[#This Row],[Currency]],tblXrate[],2,FALSE)</f>
        <v>8903.9583437212841</v>
      </c>
      <c r="H1191" t="s">
        <v>356</v>
      </c>
      <c r="I1191" s="8" t="s">
        <v>356</v>
      </c>
      <c r="J1191" t="s">
        <v>8</v>
      </c>
      <c r="L1191" s="10" t="s">
        <v>18</v>
      </c>
      <c r="M1191" s="10">
        <v>3</v>
      </c>
    </row>
    <row r="1192" spans="2:13" ht="15" customHeight="1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 s="10">
        <f>tblSalaries[[#This Row],[clean Salary (in local currency)]]*VLOOKUP(tblSalaries[[#This Row],[Currency]],tblXrate[],2,FALSE)</f>
        <v>60000</v>
      </c>
      <c r="H1192" t="s">
        <v>1364</v>
      </c>
      <c r="I1192" s="8" t="s">
        <v>52</v>
      </c>
      <c r="J1192" t="s">
        <v>15</v>
      </c>
      <c r="L1192" s="10" t="s">
        <v>9</v>
      </c>
      <c r="M1192" s="10">
        <v>12</v>
      </c>
    </row>
    <row r="1193" spans="2:13" ht="15" customHeight="1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 s="10">
        <f>tblSalaries[[#This Row],[clean Salary (in local currency)]]*VLOOKUP(tblSalaries[[#This Row],[Currency]],tblXrate[],2,FALSE)</f>
        <v>46300.583387350678</v>
      </c>
      <c r="H1193" t="s">
        <v>1365</v>
      </c>
      <c r="I1193" s="8" t="s">
        <v>52</v>
      </c>
      <c r="J1193" t="s">
        <v>8</v>
      </c>
      <c r="L1193" s="10" t="s">
        <v>9</v>
      </c>
      <c r="M1193" s="10">
        <v>4</v>
      </c>
    </row>
    <row r="1194" spans="2:13" ht="15" customHeight="1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 s="10">
        <f>tblSalaries[[#This Row],[clean Salary (in local currency)]]*VLOOKUP(tblSalaries[[#This Row],[Currency]],tblXrate[],2,FALSE)</f>
        <v>13355.937515581925</v>
      </c>
      <c r="H1194" t="s">
        <v>1022</v>
      </c>
      <c r="I1194" s="8" t="s">
        <v>52</v>
      </c>
      <c r="J1194" t="s">
        <v>8</v>
      </c>
      <c r="L1194" s="10" t="s">
        <v>18</v>
      </c>
      <c r="M1194" s="10">
        <v>3</v>
      </c>
    </row>
    <row r="1195" spans="2:13" ht="15" customHeight="1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 s="10">
        <f>tblSalaries[[#This Row],[clean Salary (in local currency)]]*VLOOKUP(tblSalaries[[#This Row],[Currency]],tblXrate[],2,FALSE)</f>
        <v>74000</v>
      </c>
      <c r="H1195" t="s">
        <v>1367</v>
      </c>
      <c r="I1195" s="8" t="s">
        <v>67</v>
      </c>
      <c r="J1195" t="s">
        <v>15</v>
      </c>
      <c r="L1195" s="10" t="s">
        <v>9</v>
      </c>
      <c r="M1195" s="10">
        <v>10</v>
      </c>
    </row>
    <row r="1196" spans="2:13" ht="15" customHeight="1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 s="10">
        <f>tblSalaries[[#This Row],[clean Salary (in local currency)]]*VLOOKUP(tblSalaries[[#This Row],[Currency]],tblXrate[],2,FALSE)</f>
        <v>95856</v>
      </c>
      <c r="H1196" t="s">
        <v>20</v>
      </c>
      <c r="I1196" s="8" t="s">
        <v>20</v>
      </c>
      <c r="J1196" t="s">
        <v>15</v>
      </c>
      <c r="L1196" s="10" t="s">
        <v>18</v>
      </c>
      <c r="M1196" s="10">
        <v>13</v>
      </c>
    </row>
    <row r="1197" spans="2:13" ht="15" customHeight="1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 s="10">
        <f>tblSalaries[[#This Row],[clean Salary (in local currency)]]*VLOOKUP(tblSalaries[[#This Row],[Currency]],tblXrate[],2,FALSE)</f>
        <v>40000</v>
      </c>
      <c r="H1197" t="s">
        <v>1369</v>
      </c>
      <c r="I1197" s="8" t="s">
        <v>310</v>
      </c>
      <c r="J1197" t="s">
        <v>15</v>
      </c>
      <c r="L1197" s="10" t="s">
        <v>18</v>
      </c>
      <c r="M1197" s="10">
        <v>15</v>
      </c>
    </row>
    <row r="1198" spans="2:13" ht="15" customHeight="1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 s="10">
        <f>tblSalaries[[#This Row],[clean Salary (in local currency)]]*VLOOKUP(tblSalaries[[#This Row],[Currency]],tblXrate[],2,FALSE)</f>
        <v>4400</v>
      </c>
      <c r="H1198" t="s">
        <v>1370</v>
      </c>
      <c r="I1198" s="8" t="s">
        <v>52</v>
      </c>
      <c r="J1198" t="s">
        <v>1371</v>
      </c>
      <c r="L1198" s="10" t="s">
        <v>18</v>
      </c>
      <c r="M1198" s="10">
        <v>5</v>
      </c>
    </row>
    <row r="1199" spans="2:13" ht="15" customHeight="1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 s="10">
        <f>tblSalaries[[#This Row],[clean Salary (in local currency)]]*VLOOKUP(tblSalaries[[#This Row],[Currency]],tblXrate[],2,FALSE)</f>
        <v>90000</v>
      </c>
      <c r="H1199" t="s">
        <v>72</v>
      </c>
      <c r="I1199" s="8" t="s">
        <v>20</v>
      </c>
      <c r="J1199" t="s">
        <v>15</v>
      </c>
      <c r="L1199" s="10" t="s">
        <v>9</v>
      </c>
      <c r="M1199" s="10">
        <v>30</v>
      </c>
    </row>
    <row r="1200" spans="2:13" ht="15" customHeight="1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 s="10">
        <f>tblSalaries[[#This Row],[clean Salary (in local currency)]]*VLOOKUP(tblSalaries[[#This Row],[Currency]],tblXrate[],2,FALSE)</f>
        <v>8013.5625093491553</v>
      </c>
      <c r="H1200" t="s">
        <v>1373</v>
      </c>
      <c r="I1200" s="8" t="s">
        <v>52</v>
      </c>
      <c r="J1200" t="s">
        <v>8</v>
      </c>
      <c r="L1200" s="10" t="s">
        <v>13</v>
      </c>
      <c r="M1200" s="10">
        <v>2</v>
      </c>
    </row>
    <row r="1201" spans="2:13" ht="15" customHeight="1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 s="10">
        <f>tblSalaries[[#This Row],[clean Salary (in local currency)]]*VLOOKUP(tblSalaries[[#This Row],[Currency]],tblXrate[],2,FALSE)</f>
        <v>17807.916687442568</v>
      </c>
      <c r="H1201" t="s">
        <v>1020</v>
      </c>
      <c r="I1201" s="8" t="s">
        <v>52</v>
      </c>
      <c r="J1201" t="s">
        <v>8</v>
      </c>
      <c r="L1201" s="10" t="s">
        <v>9</v>
      </c>
      <c r="M1201" s="10">
        <v>8.5</v>
      </c>
    </row>
    <row r="1202" spans="2:13" ht="15" customHeight="1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 s="10">
        <f>tblSalaries[[#This Row],[clean Salary (in local currency)]]*VLOOKUP(tblSalaries[[#This Row],[Currency]],tblXrate[],2,FALSE)</f>
        <v>12465.541681209797</v>
      </c>
      <c r="H1202" t="s">
        <v>1375</v>
      </c>
      <c r="I1202" s="8" t="s">
        <v>3999</v>
      </c>
      <c r="J1202" t="s">
        <v>8</v>
      </c>
      <c r="L1202" s="10" t="s">
        <v>9</v>
      </c>
      <c r="M1202" s="10">
        <v>6</v>
      </c>
    </row>
    <row r="1203" spans="2:13" ht="15" customHeight="1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 s="10">
        <f>tblSalaries[[#This Row],[clean Salary (in local currency)]]*VLOOKUP(tblSalaries[[#This Row],[Currency]],tblXrate[],2,FALSE)</f>
        <v>80000</v>
      </c>
      <c r="H1203" t="s">
        <v>1376</v>
      </c>
      <c r="I1203" s="8" t="s">
        <v>20</v>
      </c>
      <c r="J1203" t="s">
        <v>171</v>
      </c>
      <c r="L1203" s="10" t="s">
        <v>25</v>
      </c>
      <c r="M1203" s="10">
        <v>6</v>
      </c>
    </row>
    <row r="1204" spans="2:13" ht="15" customHeight="1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 s="10">
        <f>tblSalaries[[#This Row],[clean Salary (in local currency)]]*VLOOKUP(tblSalaries[[#This Row],[Currency]],tblXrate[],2,FALSE)</f>
        <v>100000</v>
      </c>
      <c r="H1204" t="s">
        <v>642</v>
      </c>
      <c r="I1204" s="8" t="s">
        <v>52</v>
      </c>
      <c r="J1204" t="s">
        <v>15</v>
      </c>
      <c r="L1204" s="10" t="s">
        <v>9</v>
      </c>
      <c r="M1204" s="10">
        <v>11</v>
      </c>
    </row>
    <row r="1205" spans="2:13" ht="15" customHeight="1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 s="10">
        <f>tblSalaries[[#This Row],[clean Salary (in local currency)]]*VLOOKUP(tblSalaries[[#This Row],[Currency]],tblXrate[],2,FALSE)</f>
        <v>49200</v>
      </c>
      <c r="H1205" t="s">
        <v>1358</v>
      </c>
      <c r="I1205" s="8" t="s">
        <v>310</v>
      </c>
      <c r="J1205" t="s">
        <v>1377</v>
      </c>
      <c r="L1205" s="10" t="s">
        <v>18</v>
      </c>
      <c r="M1205" s="10">
        <v>25</v>
      </c>
    </row>
    <row r="1206" spans="2:13" ht="15" customHeight="1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 s="10">
        <f>tblSalaries[[#This Row],[clean Salary (in local currency)]]*VLOOKUP(tblSalaries[[#This Row],[Currency]],tblXrate[],2,FALSE)</f>
        <v>9000</v>
      </c>
      <c r="H1206" t="s">
        <v>1378</v>
      </c>
      <c r="I1206" s="8" t="s">
        <v>52</v>
      </c>
      <c r="J1206" t="s">
        <v>8</v>
      </c>
      <c r="L1206" s="10" t="s">
        <v>9</v>
      </c>
      <c r="M1206" s="10">
        <v>1</v>
      </c>
    </row>
    <row r="1207" spans="2:13" ht="15" customHeight="1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 s="10">
        <f>tblSalaries[[#This Row],[clean Salary (in local currency)]]*VLOOKUP(tblSalaries[[#This Row],[Currency]],tblXrate[],2,FALSE)</f>
        <v>5342.3750062327708</v>
      </c>
      <c r="H1207" t="s">
        <v>1068</v>
      </c>
      <c r="I1207" s="8" t="s">
        <v>20</v>
      </c>
      <c r="J1207" t="s">
        <v>8</v>
      </c>
      <c r="L1207" s="10" t="s">
        <v>9</v>
      </c>
      <c r="M1207" s="10">
        <v>6</v>
      </c>
    </row>
    <row r="1208" spans="2:13" ht="15" customHeight="1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 s="10">
        <f>tblSalaries[[#This Row],[clean Salary (in local currency)]]*VLOOKUP(tblSalaries[[#This Row],[Currency]],tblXrate[],2,FALSE)</f>
        <v>40000</v>
      </c>
      <c r="H1208" t="s">
        <v>1380</v>
      </c>
      <c r="I1208" s="8" t="s">
        <v>52</v>
      </c>
      <c r="J1208" t="s">
        <v>1381</v>
      </c>
      <c r="L1208" s="10" t="s">
        <v>9</v>
      </c>
      <c r="M1208" s="10">
        <v>15</v>
      </c>
    </row>
    <row r="1209" spans="2:13" ht="15" customHeight="1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 s="10">
        <f>tblSalaries[[#This Row],[clean Salary (in local currency)]]*VLOOKUP(tblSalaries[[#This Row],[Currency]],tblXrate[],2,FALSE)</f>
        <v>40980.635073749385</v>
      </c>
      <c r="H1209" t="s">
        <v>207</v>
      </c>
      <c r="I1209" s="8" t="s">
        <v>20</v>
      </c>
      <c r="J1209" t="s">
        <v>71</v>
      </c>
      <c r="L1209" s="10" t="s">
        <v>9</v>
      </c>
      <c r="M1209" s="10">
        <v>2</v>
      </c>
    </row>
    <row r="1210" spans="2:13" ht="15" customHeight="1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 s="10">
        <f>tblSalaries[[#This Row],[clean Salary (in local currency)]]*VLOOKUP(tblSalaries[[#This Row],[Currency]],tblXrate[],2,FALSE)</f>
        <v>45709.169889951241</v>
      </c>
      <c r="H1210" t="s">
        <v>1383</v>
      </c>
      <c r="I1210" s="8" t="s">
        <v>310</v>
      </c>
      <c r="J1210" t="s">
        <v>71</v>
      </c>
      <c r="L1210" s="10" t="s">
        <v>18</v>
      </c>
      <c r="M1210" s="10">
        <v>8</v>
      </c>
    </row>
    <row r="1211" spans="2:13" ht="15" customHeight="1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 s="10">
        <f>tblSalaries[[#This Row],[clean Salary (in local currency)]]*VLOOKUP(tblSalaries[[#This Row],[Currency]],tblXrate[],2,FALSE)</f>
        <v>7123.1666749770275</v>
      </c>
      <c r="H1211" t="s">
        <v>1384</v>
      </c>
      <c r="I1211" s="8" t="s">
        <v>52</v>
      </c>
      <c r="J1211" t="s">
        <v>8</v>
      </c>
      <c r="L1211" s="10" t="s">
        <v>9</v>
      </c>
      <c r="M1211" s="10">
        <v>1</v>
      </c>
    </row>
    <row r="1212" spans="2:13" ht="15" customHeight="1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 s="10">
        <f>tblSalaries[[#This Row],[clean Salary (in local currency)]]*VLOOKUP(tblSalaries[[#This Row],[Currency]],tblXrate[],2,FALSE)</f>
        <v>100000</v>
      </c>
      <c r="H1212" t="s">
        <v>488</v>
      </c>
      <c r="I1212" s="8" t="s">
        <v>488</v>
      </c>
      <c r="J1212" t="s">
        <v>583</v>
      </c>
      <c r="L1212" s="10" t="s">
        <v>9</v>
      </c>
      <c r="M1212" s="10">
        <v>12</v>
      </c>
    </row>
    <row r="1213" spans="2:13" ht="15" customHeight="1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 s="10">
        <f>tblSalaries[[#This Row],[clean Salary (in local currency)]]*VLOOKUP(tblSalaries[[#This Row],[Currency]],tblXrate[],2,FALSE)</f>
        <v>78764.765217479682</v>
      </c>
      <c r="H1213" t="s">
        <v>1386</v>
      </c>
      <c r="I1213" s="8" t="s">
        <v>20</v>
      </c>
      <c r="J1213" t="s">
        <v>628</v>
      </c>
      <c r="L1213" s="10" t="s">
        <v>9</v>
      </c>
      <c r="M1213" s="10">
        <v>15</v>
      </c>
    </row>
    <row r="1214" spans="2:13" ht="15" customHeight="1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 s="10">
        <f>tblSalaries[[#This Row],[clean Salary (in local currency)]]*VLOOKUP(tblSalaries[[#This Row],[Currency]],tblXrate[],2,FALSE)</f>
        <v>152986.44846039536</v>
      </c>
      <c r="H1214" t="s">
        <v>20</v>
      </c>
      <c r="I1214" s="8" t="s">
        <v>20</v>
      </c>
      <c r="J1214" t="s">
        <v>84</v>
      </c>
      <c r="L1214" s="10" t="s">
        <v>18</v>
      </c>
      <c r="M1214" s="10">
        <v>10</v>
      </c>
    </row>
    <row r="1215" spans="2:13" ht="15" customHeight="1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 s="10">
        <f>tblSalaries[[#This Row],[clean Salary (in local currency)]]*VLOOKUP(tblSalaries[[#This Row],[Currency]],tblXrate[],2,FALSE)</f>
        <v>44463.980364706273</v>
      </c>
      <c r="H1215" t="s">
        <v>207</v>
      </c>
      <c r="I1215" s="8" t="s">
        <v>20</v>
      </c>
      <c r="J1215" t="s">
        <v>36</v>
      </c>
      <c r="L1215" s="10" t="s">
        <v>13</v>
      </c>
      <c r="M1215" s="10">
        <v>12</v>
      </c>
    </row>
    <row r="1216" spans="2:13" ht="15" customHeight="1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 s="10">
        <f>tblSalaries[[#This Row],[clean Salary (in local currency)]]*VLOOKUP(tblSalaries[[#This Row],[Currency]],tblXrate[],2,FALSE)</f>
        <v>38111.983169748237</v>
      </c>
      <c r="H1216" t="s">
        <v>1388</v>
      </c>
      <c r="I1216" s="8" t="s">
        <v>356</v>
      </c>
      <c r="J1216" t="s">
        <v>1389</v>
      </c>
      <c r="L1216" s="10" t="s">
        <v>25</v>
      </c>
      <c r="M1216" s="10">
        <v>8</v>
      </c>
    </row>
    <row r="1217" spans="2:13" ht="15" customHeight="1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 s="10">
        <f>tblSalaries[[#This Row],[clean Salary (in local currency)]]*VLOOKUP(tblSalaries[[#This Row],[Currency]],tblXrate[],2,FALSE)</f>
        <v>118213.37040504631</v>
      </c>
      <c r="H1217" t="s">
        <v>642</v>
      </c>
      <c r="I1217" s="8" t="s">
        <v>52</v>
      </c>
      <c r="J1217" t="s">
        <v>71</v>
      </c>
      <c r="L1217" s="10" t="s">
        <v>9</v>
      </c>
      <c r="M1217" s="10">
        <v>20</v>
      </c>
    </row>
    <row r="1218" spans="2:13" ht="15" customHeight="1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 s="10">
        <f>tblSalaries[[#This Row],[clean Salary (in local currency)]]*VLOOKUP(tblSalaries[[#This Row],[Currency]],tblXrate[],2,FALSE)</f>
        <v>39404.456801682099</v>
      </c>
      <c r="H1218" t="s">
        <v>1390</v>
      </c>
      <c r="I1218" s="8" t="s">
        <v>310</v>
      </c>
      <c r="J1218" t="s">
        <v>71</v>
      </c>
      <c r="L1218" s="10" t="s">
        <v>18</v>
      </c>
      <c r="M1218" s="10">
        <v>10</v>
      </c>
    </row>
    <row r="1219" spans="2:13" ht="15" customHeight="1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 s="10">
        <f>tblSalaries[[#This Row],[clean Salary (in local currency)]]*VLOOKUP(tblSalaries[[#This Row],[Currency]],tblXrate[],2,FALSE)</f>
        <v>90198.36016840415</v>
      </c>
      <c r="H1219" t="s">
        <v>356</v>
      </c>
      <c r="I1219" s="8" t="s">
        <v>356</v>
      </c>
      <c r="J1219" t="s">
        <v>24</v>
      </c>
      <c r="L1219" s="10" t="s">
        <v>25</v>
      </c>
      <c r="M1219" s="10">
        <v>3</v>
      </c>
    </row>
    <row r="1220" spans="2:13" ht="15" customHeight="1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 s="10">
        <f>tblSalaries[[#This Row],[clean Salary (in local currency)]]*VLOOKUP(tblSalaries[[#This Row],[Currency]],tblXrate[],2,FALSE)</f>
        <v>47285.348162018527</v>
      </c>
      <c r="H1220" t="s">
        <v>1391</v>
      </c>
      <c r="I1220" s="8" t="s">
        <v>67</v>
      </c>
      <c r="J1220" t="s">
        <v>71</v>
      </c>
      <c r="L1220" s="10" t="s">
        <v>9</v>
      </c>
      <c r="M1220" s="10">
        <v>14</v>
      </c>
    </row>
    <row r="1221" spans="2:13" ht="15" customHeight="1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 s="10">
        <f>tblSalaries[[#This Row],[clean Salary (in local currency)]]*VLOOKUP(tblSalaries[[#This Row],[Currency]],tblXrate[],2,FALSE)</f>
        <v>56000</v>
      </c>
      <c r="H1221" t="s">
        <v>310</v>
      </c>
      <c r="I1221" s="8" t="s">
        <v>310</v>
      </c>
      <c r="J1221" t="s">
        <v>15</v>
      </c>
      <c r="L1221" s="10" t="s">
        <v>9</v>
      </c>
      <c r="M1221" s="10">
        <v>1</v>
      </c>
    </row>
    <row r="1222" spans="2:13" ht="15" customHeight="1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 s="10">
        <f>tblSalaries[[#This Row],[clean Salary (in local currency)]]*VLOOKUP(tblSalaries[[#This Row],[Currency]],tblXrate[],2,FALSE)</f>
        <v>5082.6943786459069</v>
      </c>
      <c r="H1222" t="s">
        <v>1394</v>
      </c>
      <c r="I1222" s="8" t="s">
        <v>20</v>
      </c>
      <c r="J1222" t="s">
        <v>726</v>
      </c>
      <c r="L1222" s="10" t="s">
        <v>25</v>
      </c>
      <c r="M1222" s="10">
        <v>2</v>
      </c>
    </row>
    <row r="1223" spans="2:13" ht="15" customHeight="1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 s="10">
        <f>tblSalaries[[#This Row],[clean Salary (in local currency)]]*VLOOKUP(tblSalaries[[#This Row],[Currency]],tblXrate[],2,FALSE)</f>
        <v>53590.061250287661</v>
      </c>
      <c r="H1223" t="s">
        <v>1396</v>
      </c>
      <c r="I1223" s="8" t="s">
        <v>310</v>
      </c>
      <c r="J1223" t="s">
        <v>71</v>
      </c>
      <c r="L1223" s="10" t="s">
        <v>13</v>
      </c>
      <c r="M1223" s="10">
        <v>10</v>
      </c>
    </row>
    <row r="1224" spans="2:13" ht="15" customHeight="1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 s="10">
        <f>tblSalaries[[#This Row],[clean Salary (in local currency)]]*VLOOKUP(tblSalaries[[#This Row],[Currency]],tblXrate[],2,FALSE)</f>
        <v>76906.906752939132</v>
      </c>
      <c r="H1224" t="s">
        <v>708</v>
      </c>
      <c r="I1224" s="8" t="s">
        <v>4001</v>
      </c>
      <c r="J1224" t="s">
        <v>877</v>
      </c>
      <c r="L1224" s="10" t="s">
        <v>13</v>
      </c>
      <c r="M1224" s="10">
        <v>17</v>
      </c>
    </row>
    <row r="1225" spans="2:13" ht="15" customHeight="1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 s="10">
        <f>tblSalaries[[#This Row],[clean Salary (in local currency)]]*VLOOKUP(tblSalaries[[#This Row],[Currency]],tblXrate[],2,FALSE)</f>
        <v>85000</v>
      </c>
      <c r="H1225" t="s">
        <v>1399</v>
      </c>
      <c r="I1225" s="8" t="s">
        <v>20</v>
      </c>
      <c r="J1225" t="s">
        <v>15</v>
      </c>
      <c r="L1225" s="10" t="s">
        <v>9</v>
      </c>
      <c r="M1225" s="10">
        <v>5</v>
      </c>
    </row>
    <row r="1226" spans="2:13" ht="15" customHeight="1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 s="10">
        <f>tblSalaries[[#This Row],[clean Salary (in local currency)]]*VLOOKUP(tblSalaries[[#This Row],[Currency]],tblXrate[],2,FALSE)</f>
        <v>72000</v>
      </c>
      <c r="H1226" t="s">
        <v>1401</v>
      </c>
      <c r="I1226" s="8" t="s">
        <v>356</v>
      </c>
      <c r="J1226" t="s">
        <v>672</v>
      </c>
      <c r="L1226" s="10" t="s">
        <v>18</v>
      </c>
      <c r="M1226" s="10">
        <v>10</v>
      </c>
    </row>
    <row r="1227" spans="2:13" ht="15" customHeight="1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 s="10">
        <f>tblSalaries[[#This Row],[clean Salary (in local currency)]]*VLOOKUP(tblSalaries[[#This Row],[Currency]],tblXrate[],2,FALSE)</f>
        <v>55000</v>
      </c>
      <c r="H1227" t="s">
        <v>1241</v>
      </c>
      <c r="I1227" s="8" t="s">
        <v>20</v>
      </c>
      <c r="J1227" t="s">
        <v>15</v>
      </c>
      <c r="L1227" s="10" t="s">
        <v>25</v>
      </c>
      <c r="M1227" s="10">
        <v>7</v>
      </c>
    </row>
    <row r="1228" spans="2:13" ht="15" customHeight="1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 s="10">
        <f>tblSalaries[[#This Row],[clean Salary (in local currency)]]*VLOOKUP(tblSalaries[[#This Row],[Currency]],tblXrate[],2,FALSE)</f>
        <v>67775.665698893223</v>
      </c>
      <c r="H1228" t="s">
        <v>181</v>
      </c>
      <c r="I1228" s="8" t="s">
        <v>488</v>
      </c>
      <c r="J1228" t="s">
        <v>71</v>
      </c>
      <c r="L1228" s="10" t="s">
        <v>9</v>
      </c>
      <c r="M1228" s="10">
        <v>25</v>
      </c>
    </row>
    <row r="1229" spans="2:13" ht="15" customHeight="1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 s="10">
        <f>tblSalaries[[#This Row],[clean Salary (in local currency)]]*VLOOKUP(tblSalaries[[#This Row],[Currency]],tblXrate[],2,FALSE)</f>
        <v>40586.590505732565</v>
      </c>
      <c r="H1229" t="s">
        <v>309</v>
      </c>
      <c r="I1229" s="8" t="s">
        <v>20</v>
      </c>
      <c r="J1229" t="s">
        <v>71</v>
      </c>
      <c r="L1229" s="10" t="s">
        <v>9</v>
      </c>
      <c r="M1229" s="10">
        <v>1</v>
      </c>
    </row>
    <row r="1230" spans="2:13" ht="15" customHeight="1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 s="10">
        <f>tblSalaries[[#This Row],[clean Salary (in local currency)]]*VLOOKUP(tblSalaries[[#This Row],[Currency]],tblXrate[],2,FALSE)</f>
        <v>50846</v>
      </c>
      <c r="H1230" t="s">
        <v>1404</v>
      </c>
      <c r="I1230" s="8" t="s">
        <v>20</v>
      </c>
      <c r="J1230" t="s">
        <v>15</v>
      </c>
      <c r="L1230" s="10" t="s">
        <v>9</v>
      </c>
      <c r="M1230" s="10">
        <v>25</v>
      </c>
    </row>
    <row r="1231" spans="2:13" ht="15" customHeight="1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 s="10">
        <f>tblSalaries[[#This Row],[clean Salary (in local currency)]]*VLOOKUP(tblSalaries[[#This Row],[Currency]],tblXrate[],2,FALSE)</f>
        <v>63000</v>
      </c>
      <c r="H1231" t="s">
        <v>257</v>
      </c>
      <c r="I1231" s="8" t="s">
        <v>310</v>
      </c>
      <c r="J1231" t="s">
        <v>15</v>
      </c>
      <c r="L1231" s="10" t="s">
        <v>13</v>
      </c>
      <c r="M1231" s="10">
        <v>16</v>
      </c>
    </row>
    <row r="1232" spans="2:13" ht="15" customHeight="1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 s="10">
        <f>tblSalaries[[#This Row],[clean Salary (in local currency)]]*VLOOKUP(tblSalaries[[#This Row],[Currency]],tblXrate[],2,FALSE)</f>
        <v>81592.772512210868</v>
      </c>
      <c r="H1232" t="s">
        <v>1405</v>
      </c>
      <c r="I1232" s="8" t="s">
        <v>310</v>
      </c>
      <c r="J1232" t="s">
        <v>84</v>
      </c>
      <c r="L1232" s="10" t="s">
        <v>9</v>
      </c>
      <c r="M1232" s="10">
        <v>5</v>
      </c>
    </row>
    <row r="1233" spans="2:13" ht="15" customHeight="1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 s="10">
        <f>tblSalaries[[#This Row],[clean Salary (in local currency)]]*VLOOKUP(tblSalaries[[#This Row],[Currency]],tblXrate[],2,FALSE)</f>
        <v>50700</v>
      </c>
      <c r="H1233" t="s">
        <v>1406</v>
      </c>
      <c r="I1233" s="8" t="s">
        <v>20</v>
      </c>
      <c r="J1233" t="s">
        <v>143</v>
      </c>
      <c r="L1233" s="10" t="s">
        <v>25</v>
      </c>
      <c r="M1233" s="10">
        <v>15</v>
      </c>
    </row>
    <row r="1234" spans="2:13" ht="15" customHeight="1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 s="10">
        <f>tblSalaries[[#This Row],[clean Salary (in local currency)]]*VLOOKUP(tblSalaries[[#This Row],[Currency]],tblXrate[],2,FALSE)</f>
        <v>31523.565441345683</v>
      </c>
      <c r="H1234" t="s">
        <v>1407</v>
      </c>
      <c r="I1234" s="8" t="s">
        <v>20</v>
      </c>
      <c r="J1234" t="s">
        <v>71</v>
      </c>
      <c r="L1234" s="10" t="s">
        <v>9</v>
      </c>
      <c r="M1234" s="10">
        <v>1</v>
      </c>
    </row>
    <row r="1235" spans="2:13" ht="15" customHeight="1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 s="10">
        <f>tblSalaries[[#This Row],[clean Salary (in local currency)]]*VLOOKUP(tblSalaries[[#This Row],[Currency]],tblXrate[],2,FALSE)</f>
        <v>70000</v>
      </c>
      <c r="H1235" t="s">
        <v>1408</v>
      </c>
      <c r="I1235" s="8" t="s">
        <v>20</v>
      </c>
      <c r="J1235" t="s">
        <v>15</v>
      </c>
      <c r="L1235" s="10" t="s">
        <v>25</v>
      </c>
      <c r="M1235" s="10">
        <v>6</v>
      </c>
    </row>
    <row r="1236" spans="2:13" ht="15" customHeight="1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 s="10">
        <f>tblSalaries[[#This Row],[clean Salary (in local currency)]]*VLOOKUP(tblSalaries[[#This Row],[Currency]],tblXrate[],2,FALSE)</f>
        <v>63918.498996971248</v>
      </c>
      <c r="H1236" t="s">
        <v>1409</v>
      </c>
      <c r="I1236" s="8" t="s">
        <v>52</v>
      </c>
      <c r="J1236" t="s">
        <v>88</v>
      </c>
      <c r="L1236" s="10" t="s">
        <v>18</v>
      </c>
      <c r="M1236" s="10">
        <v>15</v>
      </c>
    </row>
    <row r="1237" spans="2:13" ht="15" customHeight="1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 s="10">
        <f>tblSalaries[[#This Row],[clean Salary (in local currency)]]*VLOOKUP(tblSalaries[[#This Row],[Currency]],tblXrate[],2,FALSE)</f>
        <v>7261.724659606657</v>
      </c>
      <c r="H1237" t="s">
        <v>20</v>
      </c>
      <c r="I1237" s="8" t="s">
        <v>20</v>
      </c>
      <c r="J1237" t="s">
        <v>1411</v>
      </c>
      <c r="L1237" s="10" t="s">
        <v>13</v>
      </c>
      <c r="M1237" s="10">
        <v>2</v>
      </c>
    </row>
    <row r="1238" spans="2:13" ht="15" customHeight="1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 s="10">
        <f>tblSalaries[[#This Row],[clean Salary (in local currency)]]*VLOOKUP(tblSalaries[[#This Row],[Currency]],tblXrate[],2,FALSE)</f>
        <v>11404.820437438224</v>
      </c>
      <c r="H1238" t="s">
        <v>1413</v>
      </c>
      <c r="I1238" s="8" t="s">
        <v>279</v>
      </c>
      <c r="J1238" t="s">
        <v>1131</v>
      </c>
      <c r="L1238" s="10" t="s">
        <v>9</v>
      </c>
      <c r="M1238" s="10">
        <v>2</v>
      </c>
    </row>
    <row r="1239" spans="2:13" ht="15" customHeight="1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 s="10">
        <f>tblSalaries[[#This Row],[clean Salary (in local currency)]]*VLOOKUP(tblSalaries[[#This Row],[Currency]],tblXrate[],2,FALSE)</f>
        <v>120000</v>
      </c>
      <c r="H1239" t="s">
        <v>1415</v>
      </c>
      <c r="I1239" s="8" t="s">
        <v>356</v>
      </c>
      <c r="J1239" t="s">
        <v>171</v>
      </c>
      <c r="L1239" s="10" t="s">
        <v>25</v>
      </c>
      <c r="M1239" s="10">
        <v>5</v>
      </c>
    </row>
    <row r="1240" spans="2:13" ht="15" customHeight="1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 s="10">
        <f>tblSalaries[[#This Row],[clean Salary (in local currency)]]*VLOOKUP(tblSalaries[[#This Row],[Currency]],tblXrate[],2,FALSE)</f>
        <v>91791.869076237213</v>
      </c>
      <c r="H1240" t="s">
        <v>207</v>
      </c>
      <c r="I1240" s="8" t="s">
        <v>20</v>
      </c>
      <c r="J1240" t="s">
        <v>84</v>
      </c>
      <c r="L1240" s="10" t="s">
        <v>9</v>
      </c>
      <c r="M1240" s="10">
        <v>5</v>
      </c>
    </row>
    <row r="1241" spans="2:13" ht="15" customHeight="1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 s="10">
        <f>tblSalaries[[#This Row],[clean Salary (in local currency)]]*VLOOKUP(tblSalaries[[#This Row],[Currency]],tblXrate[],2,FALSE)</f>
        <v>112190.06220428993</v>
      </c>
      <c r="H1241" t="s">
        <v>20</v>
      </c>
      <c r="I1241" s="8" t="s">
        <v>20</v>
      </c>
      <c r="J1241" t="s">
        <v>84</v>
      </c>
      <c r="L1241" s="10" t="s">
        <v>18</v>
      </c>
      <c r="M1241" s="10">
        <v>7</v>
      </c>
    </row>
    <row r="1242" spans="2:13" ht="15" customHeight="1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 s="10">
        <f>tblSalaries[[#This Row],[clean Salary (in local currency)]]*VLOOKUP(tblSalaries[[#This Row],[Currency]],tblXrate[],2,FALSE)</f>
        <v>40000</v>
      </c>
      <c r="H1242" t="s">
        <v>1416</v>
      </c>
      <c r="I1242" s="8" t="s">
        <v>52</v>
      </c>
      <c r="J1242" t="s">
        <v>15</v>
      </c>
      <c r="L1242" s="10" t="s">
        <v>18</v>
      </c>
      <c r="M1242" s="10">
        <v>18</v>
      </c>
    </row>
    <row r="1243" spans="2:13" ht="15" customHeight="1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 s="10">
        <f>tblSalaries[[#This Row],[clean Salary (in local currency)]]*VLOOKUP(tblSalaries[[#This Row],[Currency]],tblXrate[],2,FALSE)</f>
        <v>107000</v>
      </c>
      <c r="H1243" t="s">
        <v>1417</v>
      </c>
      <c r="I1243" s="8" t="s">
        <v>310</v>
      </c>
      <c r="J1243" t="s">
        <v>15</v>
      </c>
      <c r="L1243" s="10" t="s">
        <v>9</v>
      </c>
      <c r="M1243" s="10">
        <v>12</v>
      </c>
    </row>
    <row r="1244" spans="2:13" ht="15" customHeight="1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 s="10">
        <f>tblSalaries[[#This Row],[clean Salary (in local currency)]]*VLOOKUP(tblSalaries[[#This Row],[Currency]],tblXrate[],2,FALSE)</f>
        <v>82000</v>
      </c>
      <c r="H1244" t="s">
        <v>1418</v>
      </c>
      <c r="I1244" s="8" t="s">
        <v>52</v>
      </c>
      <c r="J1244" t="s">
        <v>15</v>
      </c>
      <c r="L1244" s="10" t="s">
        <v>9</v>
      </c>
      <c r="M1244" s="10">
        <v>10</v>
      </c>
    </row>
    <row r="1245" spans="2:13" ht="15" customHeight="1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 s="10">
        <f>tblSalaries[[#This Row],[clean Salary (in local currency)]]*VLOOKUP(tblSalaries[[#This Row],[Currency]],tblXrate[],2,FALSE)</f>
        <v>101990.96564026357</v>
      </c>
      <c r="H1245" t="s">
        <v>1419</v>
      </c>
      <c r="I1245" s="8" t="s">
        <v>356</v>
      </c>
      <c r="J1245" t="s">
        <v>84</v>
      </c>
      <c r="L1245" s="10" t="s">
        <v>9</v>
      </c>
      <c r="M1245" s="10">
        <v>15</v>
      </c>
    </row>
    <row r="1246" spans="2:13" ht="15" customHeight="1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 s="10">
        <f>tblSalaries[[#This Row],[clean Salary (in local currency)]]*VLOOKUP(tblSalaries[[#This Row],[Currency]],tblXrate[],2,FALSE)</f>
        <v>43000</v>
      </c>
      <c r="H1246" t="s">
        <v>1421</v>
      </c>
      <c r="I1246" s="8" t="s">
        <v>52</v>
      </c>
      <c r="J1246" t="s">
        <v>84</v>
      </c>
      <c r="L1246" s="10" t="s">
        <v>18</v>
      </c>
      <c r="M1246" s="10">
        <v>4</v>
      </c>
    </row>
    <row r="1247" spans="2:13" ht="15" customHeight="1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 s="10">
        <f>tblSalaries[[#This Row],[clean Salary (in local currency)]]*VLOOKUP(tblSalaries[[#This Row],[Currency]],tblXrate[],2,FALSE)</f>
        <v>69000</v>
      </c>
      <c r="H1247" t="s">
        <v>1422</v>
      </c>
      <c r="I1247" s="8" t="s">
        <v>488</v>
      </c>
      <c r="J1247" t="s">
        <v>15</v>
      </c>
      <c r="L1247" s="10" t="s">
        <v>9</v>
      </c>
      <c r="M1247" s="10">
        <v>20</v>
      </c>
    </row>
    <row r="1248" spans="2:13" ht="15" customHeight="1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 s="10">
        <f>tblSalaries[[#This Row],[clean Salary (in local currency)]]*VLOOKUP(tblSalaries[[#This Row],[Currency]],tblXrate[],2,FALSE)</f>
        <v>30000</v>
      </c>
      <c r="H1248" t="s">
        <v>1423</v>
      </c>
      <c r="I1248" s="8" t="s">
        <v>52</v>
      </c>
      <c r="J1248" t="s">
        <v>8</v>
      </c>
      <c r="L1248" s="10" t="s">
        <v>18</v>
      </c>
      <c r="M1248" s="10">
        <v>3</v>
      </c>
    </row>
    <row r="1249" spans="2:13" ht="15" customHeight="1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 s="10">
        <f>tblSalaries[[#This Row],[clean Salary (in local currency)]]*VLOOKUP(tblSalaries[[#This Row],[Currency]],tblXrate[],2,FALSE)</f>
        <v>48955.663507326513</v>
      </c>
      <c r="H1249" t="s">
        <v>640</v>
      </c>
      <c r="I1249" s="8" t="s">
        <v>20</v>
      </c>
      <c r="J1249" t="s">
        <v>84</v>
      </c>
      <c r="L1249" s="10" t="s">
        <v>25</v>
      </c>
      <c r="M1249" s="10">
        <v>2</v>
      </c>
    </row>
    <row r="1250" spans="2:13" ht="15" customHeight="1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 s="10">
        <f>tblSalaries[[#This Row],[clean Salary (in local currency)]]*VLOOKUP(tblSalaries[[#This Row],[Currency]],tblXrate[],2,FALSE)</f>
        <v>70000</v>
      </c>
      <c r="H1250" t="s">
        <v>201</v>
      </c>
      <c r="I1250" s="8" t="s">
        <v>52</v>
      </c>
      <c r="J1250" t="s">
        <v>15</v>
      </c>
      <c r="L1250" s="10" t="s">
        <v>9</v>
      </c>
      <c r="M1250" s="10">
        <v>8</v>
      </c>
    </row>
    <row r="1251" spans="2:13" ht="15" customHeight="1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 s="10">
        <f>tblSalaries[[#This Row],[clean Salary (in local currency)]]*VLOOKUP(tblSalaries[[#This Row],[Currency]],tblXrate[],2,FALSE)</f>
        <v>45000</v>
      </c>
      <c r="H1251" t="s">
        <v>1425</v>
      </c>
      <c r="I1251" s="8" t="s">
        <v>20</v>
      </c>
      <c r="J1251" t="s">
        <v>15</v>
      </c>
      <c r="L1251" s="10" t="s">
        <v>9</v>
      </c>
      <c r="M1251" s="10">
        <v>7</v>
      </c>
    </row>
    <row r="1252" spans="2:13" ht="15" customHeight="1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 s="10">
        <f>tblSalaries[[#This Row],[clean Salary (in local currency)]]*VLOOKUP(tblSalaries[[#This Row],[Currency]],tblXrate[],2,FALSE)</f>
        <v>35000</v>
      </c>
      <c r="H1252" t="s">
        <v>1426</v>
      </c>
      <c r="I1252" s="8" t="s">
        <v>4001</v>
      </c>
      <c r="J1252" t="s">
        <v>1131</v>
      </c>
      <c r="L1252" s="10" t="s">
        <v>13</v>
      </c>
      <c r="M1252" s="10">
        <v>12</v>
      </c>
    </row>
    <row r="1253" spans="2:13" ht="15" customHeight="1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 s="10">
        <f>tblSalaries[[#This Row],[clean Salary (in local currency)]]*VLOOKUP(tblSalaries[[#This Row],[Currency]],tblXrate[],2,FALSE)</f>
        <v>8903.9583437212841</v>
      </c>
      <c r="H1253" t="s">
        <v>1427</v>
      </c>
      <c r="I1253" s="8" t="s">
        <v>52</v>
      </c>
      <c r="J1253" t="s">
        <v>8</v>
      </c>
      <c r="L1253" s="10" t="s">
        <v>18</v>
      </c>
      <c r="M1253" s="10">
        <v>29</v>
      </c>
    </row>
    <row r="1254" spans="2:13" ht="15" customHeight="1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 s="10">
        <f>tblSalaries[[#This Row],[clean Salary (in local currency)]]*VLOOKUP(tblSalaries[[#This Row],[Currency]],tblXrate[],2,FALSE)</f>
        <v>28353.650809742252</v>
      </c>
      <c r="H1254" t="s">
        <v>52</v>
      </c>
      <c r="I1254" s="8" t="s">
        <v>52</v>
      </c>
      <c r="J1254" t="s">
        <v>1131</v>
      </c>
      <c r="L1254" s="10" t="s">
        <v>18</v>
      </c>
      <c r="M1254" s="10">
        <v>20</v>
      </c>
    </row>
    <row r="1255" spans="2:13" ht="15" customHeight="1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 s="10">
        <f>tblSalaries[[#This Row],[clean Salary (in local currency)]]*VLOOKUP(tblSalaries[[#This Row],[Currency]],tblXrate[],2,FALSE)</f>
        <v>11800</v>
      </c>
      <c r="H1255" t="s">
        <v>1430</v>
      </c>
      <c r="I1255" s="8" t="s">
        <v>20</v>
      </c>
      <c r="J1255" t="s">
        <v>8</v>
      </c>
      <c r="L1255" s="10" t="s">
        <v>9</v>
      </c>
      <c r="M1255" s="10">
        <v>10</v>
      </c>
    </row>
    <row r="1256" spans="2:13" ht="15" customHeight="1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 s="10">
        <f>tblSalaries[[#This Row],[clean Salary (in local currency)]]*VLOOKUP(tblSalaries[[#This Row],[Currency]],tblXrate[],2,FALSE)</f>
        <v>6410.8500074793246</v>
      </c>
      <c r="H1256" t="s">
        <v>1432</v>
      </c>
      <c r="I1256" s="8" t="s">
        <v>52</v>
      </c>
      <c r="J1256" t="s">
        <v>8</v>
      </c>
      <c r="L1256" s="10" t="s">
        <v>13</v>
      </c>
      <c r="M1256" s="10">
        <v>6</v>
      </c>
    </row>
    <row r="1257" spans="2:13" ht="15" customHeight="1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 s="10">
        <f>tblSalaries[[#This Row],[clean Salary (in local currency)]]*VLOOKUP(tblSalaries[[#This Row],[Currency]],tblXrate[],2,FALSE)</f>
        <v>50000</v>
      </c>
      <c r="H1257" t="s">
        <v>153</v>
      </c>
      <c r="I1257" s="8" t="s">
        <v>20</v>
      </c>
      <c r="J1257" t="s">
        <v>15</v>
      </c>
      <c r="L1257" s="10" t="s">
        <v>9</v>
      </c>
      <c r="M1257" s="10">
        <v>3</v>
      </c>
    </row>
    <row r="1258" spans="2:13" ht="15" customHeight="1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 s="10">
        <f>tblSalaries[[#This Row],[clean Salary (in local currency)]]*VLOOKUP(tblSalaries[[#This Row],[Currency]],tblXrate[],2,FALSE)</f>
        <v>85000</v>
      </c>
      <c r="H1258" t="s">
        <v>1433</v>
      </c>
      <c r="I1258" s="8" t="s">
        <v>52</v>
      </c>
      <c r="J1258" t="s">
        <v>1434</v>
      </c>
      <c r="L1258" s="10" t="s">
        <v>13</v>
      </c>
      <c r="M1258" s="10">
        <v>10</v>
      </c>
    </row>
    <row r="1259" spans="2:13" ht="15" customHeight="1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 s="10">
        <f>tblSalaries[[#This Row],[clean Salary (in local currency)]]*VLOOKUP(tblSalaries[[#This Row],[Currency]],tblXrate[],2,FALSE)</f>
        <v>17807.916687442568</v>
      </c>
      <c r="H1259" t="s">
        <v>52</v>
      </c>
      <c r="I1259" s="8" t="s">
        <v>52</v>
      </c>
      <c r="J1259" t="s">
        <v>8</v>
      </c>
      <c r="L1259" s="10" t="s">
        <v>18</v>
      </c>
      <c r="M1259" s="10">
        <v>10</v>
      </c>
    </row>
    <row r="1260" spans="2:13" ht="15" customHeight="1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 s="10">
        <f>tblSalaries[[#This Row],[clean Salary (in local currency)]]*VLOOKUP(tblSalaries[[#This Row],[Currency]],tblXrate[],2,FALSE)</f>
        <v>16027.125018698311</v>
      </c>
      <c r="H1260" t="s">
        <v>1437</v>
      </c>
      <c r="I1260" s="8" t="s">
        <v>488</v>
      </c>
      <c r="J1260" t="s">
        <v>8</v>
      </c>
      <c r="L1260" s="10" t="s">
        <v>13</v>
      </c>
      <c r="M1260" s="10">
        <v>8</v>
      </c>
    </row>
    <row r="1261" spans="2:13" ht="15" customHeight="1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 s="10">
        <f>tblSalaries[[#This Row],[clean Salary (in local currency)]]*VLOOKUP(tblSalaries[[#This Row],[Currency]],tblXrate[],2,FALSE)</f>
        <v>192000</v>
      </c>
      <c r="H1261" t="s">
        <v>1438</v>
      </c>
      <c r="I1261" s="8" t="s">
        <v>4001</v>
      </c>
      <c r="J1261" t="s">
        <v>15</v>
      </c>
      <c r="L1261" s="10" t="s">
        <v>13</v>
      </c>
      <c r="M1261" s="10">
        <v>27</v>
      </c>
    </row>
    <row r="1262" spans="2:13" ht="15" customHeight="1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 s="10">
        <f>tblSalaries[[#This Row],[clean Salary (in local currency)]]*VLOOKUP(tblSalaries[[#This Row],[Currency]],tblXrate[],2,FALSE)</f>
        <v>54000</v>
      </c>
      <c r="H1262" t="s">
        <v>1439</v>
      </c>
      <c r="I1262" s="8" t="s">
        <v>20</v>
      </c>
      <c r="J1262" t="s">
        <v>15</v>
      </c>
      <c r="L1262" s="10" t="s">
        <v>13</v>
      </c>
      <c r="M1262" s="10">
        <v>6</v>
      </c>
    </row>
    <row r="1263" spans="2:13" ht="15" customHeight="1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 s="10">
        <f>tblSalaries[[#This Row],[clean Salary (in local currency)]]*VLOOKUP(tblSalaries[[#This Row],[Currency]],tblXrate[],2,FALSE)</f>
        <v>18000</v>
      </c>
      <c r="H1263" t="s">
        <v>52</v>
      </c>
      <c r="I1263" s="8" t="s">
        <v>52</v>
      </c>
      <c r="J1263" t="s">
        <v>8</v>
      </c>
      <c r="L1263" s="10" t="s">
        <v>9</v>
      </c>
      <c r="M1263" s="10">
        <v>12</v>
      </c>
    </row>
    <row r="1264" spans="2:13" ht="15" customHeight="1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 s="10">
        <f>tblSalaries[[#This Row],[clean Salary (in local currency)]]*VLOOKUP(tblSalaries[[#This Row],[Currency]],tblXrate[],2,FALSE)</f>
        <v>5342.3750062327708</v>
      </c>
      <c r="H1264" t="s">
        <v>1441</v>
      </c>
      <c r="I1264" s="8" t="s">
        <v>3999</v>
      </c>
      <c r="J1264" t="s">
        <v>8</v>
      </c>
      <c r="L1264" s="10" t="s">
        <v>18</v>
      </c>
      <c r="M1264" s="10">
        <v>5</v>
      </c>
    </row>
    <row r="1265" spans="2:13" ht="15" customHeight="1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 s="10">
        <f>tblSalaries[[#This Row],[clean Salary (in local currency)]]*VLOOKUP(tblSalaries[[#This Row],[Currency]],tblXrate[],2,FALSE)</f>
        <v>7123.1666749770275</v>
      </c>
      <c r="H1265" t="s">
        <v>767</v>
      </c>
      <c r="I1265" s="8" t="s">
        <v>52</v>
      </c>
      <c r="J1265" t="s">
        <v>8</v>
      </c>
      <c r="L1265" s="10" t="s">
        <v>13</v>
      </c>
      <c r="M1265" s="10">
        <v>3</v>
      </c>
    </row>
    <row r="1266" spans="2:13" ht="15" customHeight="1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 s="10">
        <f>tblSalaries[[#This Row],[clean Salary (in local currency)]]*VLOOKUP(tblSalaries[[#This Row],[Currency]],tblXrate[],2,FALSE)</f>
        <v>15000</v>
      </c>
      <c r="H1266" t="s">
        <v>1443</v>
      </c>
      <c r="I1266" s="8" t="s">
        <v>52</v>
      </c>
      <c r="J1266" t="s">
        <v>1444</v>
      </c>
      <c r="L1266" s="10" t="s">
        <v>9</v>
      </c>
      <c r="M1266" s="10">
        <v>10</v>
      </c>
    </row>
    <row r="1267" spans="2:13" ht="15" customHeight="1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 s="10">
        <f>tblSalaries[[#This Row],[clean Salary (in local currency)]]*VLOOKUP(tblSalaries[[#This Row],[Currency]],tblXrate[],2,FALSE)</f>
        <v>14000</v>
      </c>
      <c r="H1267" t="s">
        <v>1446</v>
      </c>
      <c r="I1267" s="8" t="s">
        <v>20</v>
      </c>
      <c r="J1267" t="s">
        <v>8</v>
      </c>
      <c r="L1267" s="10" t="s">
        <v>9</v>
      </c>
      <c r="M1267" s="10">
        <v>12</v>
      </c>
    </row>
    <row r="1268" spans="2:13" ht="15" customHeight="1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 s="10">
        <f>tblSalaries[[#This Row],[clean Salary (in local currency)]]*VLOOKUP(tblSalaries[[#This Row],[Currency]],tblXrate[],2,FALSE)</f>
        <v>8000</v>
      </c>
      <c r="H1268" t="s">
        <v>153</v>
      </c>
      <c r="I1268" s="8" t="s">
        <v>20</v>
      </c>
      <c r="J1268" t="s">
        <v>8</v>
      </c>
      <c r="L1268" s="10" t="s">
        <v>13</v>
      </c>
      <c r="M1268" s="10">
        <v>4</v>
      </c>
    </row>
    <row r="1269" spans="2:13" ht="15" customHeight="1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 s="10">
        <f>tblSalaries[[#This Row],[clean Salary (in local currency)]]*VLOOKUP(tblSalaries[[#This Row],[Currency]],tblXrate[],2,FALSE)</f>
        <v>12500</v>
      </c>
      <c r="H1269" t="s">
        <v>67</v>
      </c>
      <c r="I1269" s="8" t="s">
        <v>67</v>
      </c>
      <c r="J1269" t="s">
        <v>347</v>
      </c>
      <c r="L1269" s="10" t="s">
        <v>18</v>
      </c>
      <c r="M1269" s="10">
        <v>7</v>
      </c>
    </row>
    <row r="1270" spans="2:13" ht="15" customHeight="1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 s="10">
        <f>tblSalaries[[#This Row],[clean Salary (in local currency)]]*VLOOKUP(tblSalaries[[#This Row],[Currency]],tblXrate[],2,FALSE)</f>
        <v>140000</v>
      </c>
      <c r="H1270" t="s">
        <v>89</v>
      </c>
      <c r="I1270" s="8" t="s">
        <v>310</v>
      </c>
      <c r="J1270" t="s">
        <v>15</v>
      </c>
      <c r="L1270" s="10" t="s">
        <v>9</v>
      </c>
      <c r="M1270" s="10">
        <v>12</v>
      </c>
    </row>
    <row r="1271" spans="2:13" ht="15" customHeight="1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 s="10">
        <f>tblSalaries[[#This Row],[clean Salary (in local currency)]]*VLOOKUP(tblSalaries[[#This Row],[Currency]],tblXrate[],2,FALSE)</f>
        <v>12000</v>
      </c>
      <c r="H1271" t="s">
        <v>1447</v>
      </c>
      <c r="I1271" s="8" t="s">
        <v>356</v>
      </c>
      <c r="J1271" t="s">
        <v>1448</v>
      </c>
      <c r="L1271" s="10" t="s">
        <v>9</v>
      </c>
      <c r="M1271" s="10">
        <v>1</v>
      </c>
    </row>
    <row r="1272" spans="2:13" ht="15" customHeight="1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 s="10">
        <f>tblSalaries[[#This Row],[clean Salary (in local currency)]]*VLOOKUP(tblSalaries[[#This Row],[Currency]],tblXrate[],2,FALSE)</f>
        <v>38111.983169748237</v>
      </c>
      <c r="H1272" t="s">
        <v>1450</v>
      </c>
      <c r="I1272" s="8" t="s">
        <v>20</v>
      </c>
      <c r="J1272" t="s">
        <v>59</v>
      </c>
      <c r="L1272" s="10" t="s">
        <v>18</v>
      </c>
      <c r="M1272" s="10">
        <v>15</v>
      </c>
    </row>
    <row r="1273" spans="2:13" ht="15" customHeight="1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 s="10">
        <f>tblSalaries[[#This Row],[clean Salary (in local currency)]]*VLOOKUP(tblSalaries[[#This Row],[Currency]],tblXrate[],2,FALSE)</f>
        <v>10684.750012465542</v>
      </c>
      <c r="H1273" t="s">
        <v>1452</v>
      </c>
      <c r="I1273" s="8" t="s">
        <v>52</v>
      </c>
      <c r="J1273" t="s">
        <v>8</v>
      </c>
      <c r="L1273" s="10" t="s">
        <v>18</v>
      </c>
      <c r="M1273" s="10">
        <v>2</v>
      </c>
    </row>
    <row r="1274" spans="2:13" ht="15" customHeight="1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 s="10">
        <f>tblSalaries[[#This Row],[clean Salary (in local currency)]]*VLOOKUP(tblSalaries[[#This Row],[Currency]],tblXrate[],2,FALSE)</f>
        <v>6232.7708406048987</v>
      </c>
      <c r="H1274" t="s">
        <v>1454</v>
      </c>
      <c r="I1274" s="8" t="s">
        <v>20</v>
      </c>
      <c r="J1274" t="s">
        <v>8</v>
      </c>
      <c r="L1274" s="10" t="s">
        <v>9</v>
      </c>
      <c r="M1274" s="10">
        <v>1.5</v>
      </c>
    </row>
    <row r="1275" spans="2:13" ht="15" customHeight="1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 s="10">
        <f>tblSalaries[[#This Row],[clean Salary (in local currency)]]*VLOOKUP(tblSalaries[[#This Row],[Currency]],tblXrate[],2,FALSE)</f>
        <v>45000</v>
      </c>
      <c r="H1275" t="s">
        <v>1455</v>
      </c>
      <c r="I1275" s="8" t="s">
        <v>20</v>
      </c>
      <c r="J1275" t="s">
        <v>17</v>
      </c>
      <c r="L1275" s="10" t="s">
        <v>13</v>
      </c>
      <c r="M1275" s="10">
        <v>8</v>
      </c>
    </row>
    <row r="1276" spans="2:13" ht="15" customHeight="1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 s="10">
        <f>tblSalaries[[#This Row],[clean Salary (in local currency)]]*VLOOKUP(tblSalaries[[#This Row],[Currency]],tblXrate[],2,FALSE)</f>
        <v>80000</v>
      </c>
      <c r="H1276" t="s">
        <v>52</v>
      </c>
      <c r="I1276" s="8" t="s">
        <v>52</v>
      </c>
      <c r="J1276" t="s">
        <v>15</v>
      </c>
      <c r="L1276" s="10" t="s">
        <v>25</v>
      </c>
      <c r="M1276" s="10">
        <v>6</v>
      </c>
    </row>
    <row r="1277" spans="2:13" ht="15" customHeight="1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 s="10">
        <f>tblSalaries[[#This Row],[clean Salary (in local currency)]]*VLOOKUP(tblSalaries[[#This Row],[Currency]],tblXrate[],2,FALSE)</f>
        <v>26711.875031163851</v>
      </c>
      <c r="H1277" t="s">
        <v>20</v>
      </c>
      <c r="I1277" s="8" t="s">
        <v>20</v>
      </c>
      <c r="J1277" t="s">
        <v>8</v>
      </c>
      <c r="L1277" s="10" t="s">
        <v>9</v>
      </c>
      <c r="M1277" s="10">
        <v>7</v>
      </c>
    </row>
    <row r="1278" spans="2:13" ht="15" customHeight="1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 s="10">
        <f>tblSalaries[[#This Row],[clean Salary (in local currency)]]*VLOOKUP(tblSalaries[[#This Row],[Currency]],tblXrate[],2,FALSE)</f>
        <v>100000</v>
      </c>
      <c r="H1278" t="s">
        <v>207</v>
      </c>
      <c r="I1278" s="8" t="s">
        <v>20</v>
      </c>
      <c r="J1278" t="s">
        <v>1458</v>
      </c>
      <c r="L1278" s="10" t="s">
        <v>9</v>
      </c>
      <c r="M1278" s="10">
        <v>17</v>
      </c>
    </row>
    <row r="1279" spans="2:13" ht="15" customHeight="1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 s="10">
        <f>tblSalaries[[#This Row],[clean Salary (in local currency)]]*VLOOKUP(tblSalaries[[#This Row],[Currency]],tblXrate[],2,FALSE)</f>
        <v>69353.856635379227</v>
      </c>
      <c r="H1279" t="s">
        <v>1459</v>
      </c>
      <c r="I1279" s="8" t="s">
        <v>52</v>
      </c>
      <c r="J1279" t="s">
        <v>84</v>
      </c>
      <c r="L1279" s="10" t="s">
        <v>9</v>
      </c>
      <c r="M1279" s="10">
        <v>10</v>
      </c>
    </row>
    <row r="1280" spans="2:13" ht="15" customHeight="1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 s="10">
        <f>tblSalaries[[#This Row],[clean Salary (in local currency)]]*VLOOKUP(tblSalaries[[#This Row],[Currency]],tblXrate[],2,FALSE)</f>
        <v>49975.573163729154</v>
      </c>
      <c r="H1280" t="s">
        <v>1461</v>
      </c>
      <c r="I1280" s="8" t="s">
        <v>488</v>
      </c>
      <c r="J1280" t="s">
        <v>84</v>
      </c>
      <c r="L1280" s="10" t="s">
        <v>9</v>
      </c>
      <c r="M1280" s="10">
        <v>30</v>
      </c>
    </row>
    <row r="1281" spans="2:13" ht="15" customHeight="1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 s="10">
        <f>tblSalaries[[#This Row],[clean Salary (in local currency)]]*VLOOKUP(tblSalaries[[#This Row],[Currency]],tblXrate[],2,FALSE)</f>
        <v>10239.552095279476</v>
      </c>
      <c r="H1281" t="s">
        <v>1463</v>
      </c>
      <c r="I1281" s="8" t="s">
        <v>52</v>
      </c>
      <c r="J1281" t="s">
        <v>8</v>
      </c>
      <c r="L1281" s="10" t="s">
        <v>18</v>
      </c>
      <c r="M1281" s="10">
        <v>5</v>
      </c>
    </row>
    <row r="1282" spans="2:13" ht="15" customHeight="1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 s="10">
        <f>tblSalaries[[#This Row],[clean Salary (in local currency)]]*VLOOKUP(tblSalaries[[#This Row],[Currency]],tblXrate[],2,FALSE)</f>
        <v>8903.9583437212841</v>
      </c>
      <c r="H1282" t="s">
        <v>1465</v>
      </c>
      <c r="I1282" s="8" t="s">
        <v>279</v>
      </c>
      <c r="J1282" t="s">
        <v>8</v>
      </c>
      <c r="L1282" s="10" t="s">
        <v>9</v>
      </c>
      <c r="M1282" s="10">
        <v>2</v>
      </c>
    </row>
    <row r="1283" spans="2:13" ht="15" customHeight="1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 s="10">
        <f>tblSalaries[[#This Row],[clean Salary (in local currency)]]*VLOOKUP(tblSalaries[[#This Row],[Currency]],tblXrate[],2,FALSE)</f>
        <v>36000</v>
      </c>
      <c r="H1283" t="s">
        <v>263</v>
      </c>
      <c r="I1283" s="8" t="s">
        <v>20</v>
      </c>
      <c r="J1283" t="s">
        <v>1176</v>
      </c>
      <c r="L1283" s="10" t="s">
        <v>18</v>
      </c>
      <c r="M1283" s="10">
        <v>10</v>
      </c>
    </row>
    <row r="1284" spans="2:13" ht="15" customHeight="1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 s="10">
        <f>tblSalaries[[#This Row],[clean Salary (in local currency)]]*VLOOKUP(tblSalaries[[#This Row],[Currency]],tblXrate[],2,FALSE)</f>
        <v>3739.6625043629392</v>
      </c>
      <c r="H1284" t="s">
        <v>1468</v>
      </c>
      <c r="I1284" s="8" t="s">
        <v>3999</v>
      </c>
      <c r="J1284" t="s">
        <v>8</v>
      </c>
      <c r="L1284" s="10" t="s">
        <v>25</v>
      </c>
      <c r="M1284" s="10">
        <v>4.5</v>
      </c>
    </row>
    <row r="1285" spans="2:13" ht="15" customHeight="1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 s="10">
        <f>tblSalaries[[#This Row],[clean Salary (in local currency)]]*VLOOKUP(tblSalaries[[#This Row],[Currency]],tblXrate[],2,FALSE)</f>
        <v>61614.372791092981</v>
      </c>
      <c r="H1285" t="s">
        <v>1470</v>
      </c>
      <c r="I1285" s="8" t="s">
        <v>20</v>
      </c>
      <c r="J1285" t="s">
        <v>628</v>
      </c>
      <c r="L1285" s="10" t="s">
        <v>9</v>
      </c>
      <c r="M1285" s="10">
        <v>8</v>
      </c>
    </row>
    <row r="1286" spans="2:13" ht="15" customHeight="1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 s="10">
        <f>tblSalaries[[#This Row],[clean Salary (in local currency)]]*VLOOKUP(tblSalaries[[#This Row],[Currency]],tblXrate[],2,FALSE)</f>
        <v>3561.5833374885137</v>
      </c>
      <c r="H1286" t="s">
        <v>360</v>
      </c>
      <c r="I1286" s="8" t="s">
        <v>3999</v>
      </c>
      <c r="J1286" t="s">
        <v>8</v>
      </c>
      <c r="L1286" s="10" t="s">
        <v>18</v>
      </c>
      <c r="M1286" s="10">
        <v>3</v>
      </c>
    </row>
    <row r="1287" spans="2:13" ht="15" customHeight="1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 s="10">
        <f>tblSalaries[[#This Row],[clean Salary (in local currency)]]*VLOOKUP(tblSalaries[[#This Row],[Currency]],tblXrate[],2,FALSE)</f>
        <v>6410.8500074793246</v>
      </c>
      <c r="H1287" t="s">
        <v>1473</v>
      </c>
      <c r="I1287" s="8" t="s">
        <v>20</v>
      </c>
      <c r="J1287" t="s">
        <v>8</v>
      </c>
      <c r="L1287" s="10" t="s">
        <v>13</v>
      </c>
      <c r="M1287" s="10">
        <v>6</v>
      </c>
    </row>
    <row r="1288" spans="2:13" ht="15" customHeight="1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 s="10">
        <f>tblSalaries[[#This Row],[clean Salary (in local currency)]]*VLOOKUP(tblSalaries[[#This Row],[Currency]],tblXrate[],2,FALSE)</f>
        <v>36206.384011260823</v>
      </c>
      <c r="H1288" t="s">
        <v>1475</v>
      </c>
      <c r="I1288" s="8" t="s">
        <v>20</v>
      </c>
      <c r="J1288" t="s">
        <v>628</v>
      </c>
      <c r="L1288" s="10" t="s">
        <v>25</v>
      </c>
      <c r="M1288" s="10">
        <v>5</v>
      </c>
    </row>
    <row r="1289" spans="2:13" ht="15" customHeight="1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 s="10">
        <f>tblSalaries[[#This Row],[clean Salary (in local currency)]]*VLOOKUP(tblSalaries[[#This Row],[Currency]],tblXrate[],2,FALSE)</f>
        <v>13500</v>
      </c>
      <c r="H1289" t="s">
        <v>804</v>
      </c>
      <c r="I1289" s="8" t="s">
        <v>52</v>
      </c>
      <c r="J1289" t="s">
        <v>8</v>
      </c>
      <c r="L1289" s="10" t="s">
        <v>18</v>
      </c>
      <c r="M1289" s="10">
        <v>20</v>
      </c>
    </row>
    <row r="1290" spans="2:13" ht="15" customHeight="1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 s="10">
        <f>tblSalaries[[#This Row],[clean Salary (in local currency)]]*VLOOKUP(tblSalaries[[#This Row],[Currency]],tblXrate[],2,FALSE)</f>
        <v>3000</v>
      </c>
      <c r="H1290" t="s">
        <v>1476</v>
      </c>
      <c r="I1290" s="8" t="s">
        <v>310</v>
      </c>
      <c r="J1290" t="s">
        <v>1477</v>
      </c>
      <c r="L1290" s="10" t="s">
        <v>9</v>
      </c>
      <c r="M1290" s="10">
        <v>2</v>
      </c>
    </row>
    <row r="1291" spans="2:13" ht="15" customHeight="1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 s="10">
        <f>tblSalaries[[#This Row],[clean Salary (in local currency)]]*VLOOKUP(tblSalaries[[#This Row],[Currency]],tblXrate[],2,FALSE)</f>
        <v>21369.500024931083</v>
      </c>
      <c r="H1291" t="s">
        <v>1478</v>
      </c>
      <c r="I1291" s="8" t="s">
        <v>52</v>
      </c>
      <c r="J1291" t="s">
        <v>8</v>
      </c>
      <c r="L1291" s="10" t="s">
        <v>9</v>
      </c>
      <c r="M1291" s="10">
        <v>9</v>
      </c>
    </row>
    <row r="1292" spans="2:13" ht="15" customHeight="1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 s="10">
        <f>tblSalaries[[#This Row],[clean Salary (in local currency)]]*VLOOKUP(tblSalaries[[#This Row],[Currency]],tblXrate[],2,FALSE)</f>
        <v>10684.750012465542</v>
      </c>
      <c r="H1292" t="s">
        <v>432</v>
      </c>
      <c r="I1292" s="8" t="s">
        <v>52</v>
      </c>
      <c r="J1292" t="s">
        <v>8</v>
      </c>
      <c r="L1292" s="10" t="s">
        <v>18</v>
      </c>
      <c r="M1292" s="10">
        <v>28</v>
      </c>
    </row>
    <row r="1293" spans="2:13" ht="15" customHeight="1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 s="10">
        <f>tblSalaries[[#This Row],[clean Salary (in local currency)]]*VLOOKUP(tblSalaries[[#This Row],[Currency]],tblXrate[],2,FALSE)</f>
        <v>176585.52201983347</v>
      </c>
      <c r="H1293" t="s">
        <v>1480</v>
      </c>
      <c r="I1293" s="8" t="s">
        <v>52</v>
      </c>
      <c r="J1293" t="s">
        <v>24</v>
      </c>
      <c r="L1293" s="10" t="s">
        <v>25</v>
      </c>
      <c r="M1293" s="10">
        <v>25</v>
      </c>
    </row>
    <row r="1294" spans="2:13" ht="15" customHeight="1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 s="10">
        <f>tblSalaries[[#This Row],[clean Salary (in local currency)]]*VLOOKUP(tblSalaries[[#This Row],[Currency]],tblXrate[],2,FALSE)</f>
        <v>54627.175876639136</v>
      </c>
      <c r="H1294" t="s">
        <v>1482</v>
      </c>
      <c r="I1294" s="8" t="s">
        <v>52</v>
      </c>
      <c r="J1294" t="s">
        <v>106</v>
      </c>
      <c r="L1294" s="10" t="s">
        <v>13</v>
      </c>
      <c r="M1294" s="10">
        <v>7</v>
      </c>
    </row>
    <row r="1295" spans="2:13" ht="15" customHeight="1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 s="10">
        <f>tblSalaries[[#This Row],[clean Salary (in local currency)]]*VLOOKUP(tblSalaries[[#This Row],[Currency]],tblXrate[],2,FALSE)</f>
        <v>30489.586535798586</v>
      </c>
      <c r="H1295" t="s">
        <v>488</v>
      </c>
      <c r="I1295" s="8" t="s">
        <v>488</v>
      </c>
      <c r="J1295" t="s">
        <v>1351</v>
      </c>
      <c r="L1295" s="10" t="s">
        <v>9</v>
      </c>
      <c r="M1295" s="10">
        <v>10</v>
      </c>
    </row>
    <row r="1296" spans="2:13" ht="15" customHeight="1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 s="10">
        <f>tblSalaries[[#This Row],[clean Salary (in local currency)]]*VLOOKUP(tblSalaries[[#This Row],[Currency]],tblXrate[],2,FALSE)</f>
        <v>5591.6858398569666</v>
      </c>
      <c r="H1296" t="s">
        <v>1484</v>
      </c>
      <c r="I1296" s="8" t="s">
        <v>52</v>
      </c>
      <c r="J1296" t="s">
        <v>8</v>
      </c>
      <c r="L1296" s="10" t="s">
        <v>25</v>
      </c>
      <c r="M1296" s="10">
        <v>0.1</v>
      </c>
    </row>
    <row r="1297" spans="2:13" ht="15" customHeight="1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 s="10">
        <f>tblSalaries[[#This Row],[clean Salary (in local currency)]]*VLOOKUP(tblSalaries[[#This Row],[Currency]],tblXrate[],2,FALSE)</f>
        <v>82000</v>
      </c>
      <c r="H1297" t="s">
        <v>356</v>
      </c>
      <c r="I1297" s="8" t="s">
        <v>356</v>
      </c>
      <c r="J1297" t="s">
        <v>48</v>
      </c>
      <c r="L1297" s="10" t="s">
        <v>9</v>
      </c>
      <c r="M1297" s="10">
        <v>10</v>
      </c>
    </row>
    <row r="1298" spans="2:13" ht="15" customHeight="1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 s="10">
        <f>tblSalaries[[#This Row],[clean Salary (in local currency)]]*VLOOKUP(tblSalaries[[#This Row],[Currency]],tblXrate[],2,FALSE)</f>
        <v>10000</v>
      </c>
      <c r="H1298" t="s">
        <v>360</v>
      </c>
      <c r="I1298" s="8" t="s">
        <v>3999</v>
      </c>
      <c r="J1298" t="s">
        <v>8</v>
      </c>
      <c r="L1298" s="10" t="s">
        <v>25</v>
      </c>
      <c r="M1298" s="10">
        <v>0.5</v>
      </c>
    </row>
    <row r="1299" spans="2:13" ht="15" customHeight="1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 s="10">
        <f>tblSalaries[[#This Row],[clean Salary (in local currency)]]*VLOOKUP(tblSalaries[[#This Row],[Currency]],tblXrate[],2,FALSE)</f>
        <v>9000</v>
      </c>
      <c r="H1299" t="s">
        <v>153</v>
      </c>
      <c r="I1299" s="8" t="s">
        <v>20</v>
      </c>
      <c r="J1299" t="s">
        <v>8</v>
      </c>
      <c r="L1299" s="10" t="s">
        <v>13</v>
      </c>
      <c r="M1299" s="10">
        <v>0.6</v>
      </c>
    </row>
    <row r="1300" spans="2:13" ht="15" customHeight="1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 s="10">
        <f>tblSalaries[[#This Row],[clean Salary (in local currency)]]*VLOOKUP(tblSalaries[[#This Row],[Currency]],tblXrate[],2,FALSE)</f>
        <v>9000</v>
      </c>
      <c r="H1300" t="s">
        <v>153</v>
      </c>
      <c r="I1300" s="8" t="s">
        <v>20</v>
      </c>
      <c r="J1300" t="s">
        <v>8</v>
      </c>
      <c r="L1300" s="10" t="s">
        <v>9</v>
      </c>
      <c r="M1300" s="10">
        <v>1</v>
      </c>
    </row>
    <row r="1301" spans="2:13" ht="15" customHeight="1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 s="10">
        <f>tblSalaries[[#This Row],[clean Salary (in local currency)]]*VLOOKUP(tblSalaries[[#This Row],[Currency]],tblXrate[],2,FALSE)</f>
        <v>11753.225013712095</v>
      </c>
      <c r="H1301" t="s">
        <v>1487</v>
      </c>
      <c r="I1301" s="8" t="s">
        <v>52</v>
      </c>
      <c r="J1301" t="s">
        <v>8</v>
      </c>
      <c r="L1301" s="10" t="s">
        <v>13</v>
      </c>
      <c r="M1301" s="10">
        <v>7</v>
      </c>
    </row>
    <row r="1302" spans="2:13" ht="15" customHeight="1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 s="10">
        <f>tblSalaries[[#This Row],[clean Salary (in local currency)]]*VLOOKUP(tblSalaries[[#This Row],[Currency]],tblXrate[],2,FALSE)</f>
        <v>3632.815004238284</v>
      </c>
      <c r="H1302" t="s">
        <v>1489</v>
      </c>
      <c r="I1302" s="8" t="s">
        <v>3999</v>
      </c>
      <c r="J1302" t="s">
        <v>8</v>
      </c>
      <c r="L1302" s="10" t="s">
        <v>13</v>
      </c>
      <c r="M1302" s="10">
        <v>2</v>
      </c>
    </row>
    <row r="1303" spans="2:13" ht="15" customHeight="1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 s="10">
        <f>tblSalaries[[#This Row],[clean Salary (in local currency)]]*VLOOKUP(tblSalaries[[#This Row],[Currency]],tblXrate[],2,FALSE)</f>
        <v>95279.957924370581</v>
      </c>
      <c r="H1303" t="s">
        <v>14</v>
      </c>
      <c r="I1303" s="8" t="s">
        <v>20</v>
      </c>
      <c r="J1303" t="s">
        <v>628</v>
      </c>
      <c r="L1303" s="10" t="s">
        <v>13</v>
      </c>
      <c r="M1303" s="10">
        <v>16</v>
      </c>
    </row>
    <row r="1304" spans="2:13" ht="15" customHeight="1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 s="10">
        <f>tblSalaries[[#This Row],[clean Salary (in local currency)]]*VLOOKUP(tblSalaries[[#This Row],[Currency]],tblXrate[],2,FALSE)</f>
        <v>70928.022243027779</v>
      </c>
      <c r="H1304" t="s">
        <v>76</v>
      </c>
      <c r="I1304" s="8" t="s">
        <v>356</v>
      </c>
      <c r="J1304" t="s">
        <v>71</v>
      </c>
      <c r="L1304" s="10" t="s">
        <v>18</v>
      </c>
      <c r="M1304" s="10">
        <v>4</v>
      </c>
    </row>
    <row r="1305" spans="2:13" ht="15" customHeight="1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 s="10">
        <f>tblSalaries[[#This Row],[clean Salary (in local currency)]]*VLOOKUP(tblSalaries[[#This Row],[Currency]],tblXrate[],2,FALSE)</f>
        <v>52086.37699865592</v>
      </c>
      <c r="H1305" t="s">
        <v>522</v>
      </c>
      <c r="I1305" s="8" t="s">
        <v>279</v>
      </c>
      <c r="J1305" t="s">
        <v>608</v>
      </c>
      <c r="L1305" s="10" t="s">
        <v>9</v>
      </c>
      <c r="M1305" s="10">
        <v>12</v>
      </c>
    </row>
    <row r="1306" spans="2:13" ht="15" customHeight="1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 s="10">
        <f>tblSalaries[[#This Row],[clean Salary (in local currency)]]*VLOOKUP(tblSalaries[[#This Row],[Currency]],tblXrate[],2,FALSE)</f>
        <v>4897.177089046706</v>
      </c>
      <c r="H1306" t="s">
        <v>1491</v>
      </c>
      <c r="I1306" s="8" t="s">
        <v>52</v>
      </c>
      <c r="J1306" t="s">
        <v>8</v>
      </c>
      <c r="L1306" s="10" t="s">
        <v>13</v>
      </c>
      <c r="M1306" s="10">
        <v>4</v>
      </c>
    </row>
    <row r="1307" spans="2:13" ht="15" customHeight="1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 s="10">
        <f>tblSalaries[[#This Row],[clean Salary (in local currency)]]*VLOOKUP(tblSalaries[[#This Row],[Currency]],tblXrate[],2,FALSE)</f>
        <v>63807.047488395103</v>
      </c>
      <c r="H1307" t="s">
        <v>932</v>
      </c>
      <c r="I1307" s="8" t="s">
        <v>310</v>
      </c>
      <c r="J1307" t="s">
        <v>1492</v>
      </c>
      <c r="L1307" s="10" t="s">
        <v>13</v>
      </c>
      <c r="M1307" s="10">
        <v>15</v>
      </c>
    </row>
    <row r="1308" spans="2:13" ht="15" customHeight="1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 s="10">
        <f>tblSalaries[[#This Row],[clean Salary (in local currency)]]*VLOOKUP(tblSalaries[[#This Row],[Currency]],tblXrate[],2,FALSE)</f>
        <v>24000</v>
      </c>
      <c r="H1308" t="s">
        <v>1493</v>
      </c>
      <c r="I1308" s="8" t="s">
        <v>52</v>
      </c>
      <c r="J1308" t="s">
        <v>1494</v>
      </c>
      <c r="L1308" s="10" t="s">
        <v>9</v>
      </c>
      <c r="M1308" s="10">
        <v>5</v>
      </c>
    </row>
    <row r="1309" spans="2:13" ht="15" customHeight="1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 s="10">
        <f>tblSalaries[[#This Row],[clean Salary (in local currency)]]*VLOOKUP(tblSalaries[[#This Row],[Currency]],tblXrate[],2,FALSE)</f>
        <v>60000</v>
      </c>
      <c r="H1309" t="s">
        <v>1496</v>
      </c>
      <c r="I1309" s="8" t="s">
        <v>52</v>
      </c>
      <c r="J1309" t="s">
        <v>1497</v>
      </c>
      <c r="L1309" s="10" t="s">
        <v>13</v>
      </c>
      <c r="M1309" s="10">
        <v>20</v>
      </c>
    </row>
    <row r="1310" spans="2:13" ht="15" customHeight="1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 s="10">
        <f>tblSalaries[[#This Row],[clean Salary (in local currency)]]*VLOOKUP(tblSalaries[[#This Row],[Currency]],tblXrate[],2,FALSE)</f>
        <v>5342.3750062327708</v>
      </c>
      <c r="H1310" t="s">
        <v>1498</v>
      </c>
      <c r="I1310" s="8" t="s">
        <v>20</v>
      </c>
      <c r="J1310" t="s">
        <v>8</v>
      </c>
      <c r="L1310" s="10" t="s">
        <v>13</v>
      </c>
      <c r="M1310" s="10">
        <v>3</v>
      </c>
    </row>
    <row r="1311" spans="2:13" ht="15" customHeight="1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 s="10">
        <f>tblSalaries[[#This Row],[clean Salary (in local currency)]]*VLOOKUP(tblSalaries[[#This Row],[Currency]],tblXrate[],2,FALSE)</f>
        <v>8903.9583437212841</v>
      </c>
      <c r="H1311" t="s">
        <v>1499</v>
      </c>
      <c r="I1311" s="8" t="s">
        <v>52</v>
      </c>
      <c r="J1311" t="s">
        <v>8</v>
      </c>
      <c r="L1311" s="10" t="s">
        <v>18</v>
      </c>
      <c r="M1311" s="10">
        <v>5</v>
      </c>
    </row>
    <row r="1312" spans="2:13" ht="15" customHeight="1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 s="10">
        <f>tblSalaries[[#This Row],[clean Salary (in local currency)]]*VLOOKUP(tblSalaries[[#This Row],[Currency]],tblXrate[],2,FALSE)</f>
        <v>40980.635073749385</v>
      </c>
      <c r="H1312" t="s">
        <v>1500</v>
      </c>
      <c r="I1312" s="8" t="s">
        <v>20</v>
      </c>
      <c r="J1312" t="s">
        <v>71</v>
      </c>
      <c r="L1312" s="10" t="s">
        <v>9</v>
      </c>
      <c r="M1312" s="10">
        <v>2</v>
      </c>
    </row>
    <row r="1313" spans="2:13" ht="15" customHeight="1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 s="10">
        <f>tblSalaries[[#This Row],[clean Salary (in local currency)]]*VLOOKUP(tblSalaries[[#This Row],[Currency]],tblXrate[],2,FALSE)</f>
        <v>10684.750012465542</v>
      </c>
      <c r="H1313" t="s">
        <v>1022</v>
      </c>
      <c r="I1313" s="8" t="s">
        <v>52</v>
      </c>
      <c r="J1313" t="s">
        <v>8</v>
      </c>
      <c r="L1313" s="10" t="s">
        <v>25</v>
      </c>
      <c r="M1313" s="10">
        <v>7</v>
      </c>
    </row>
    <row r="1314" spans="2:13" ht="15" customHeight="1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 s="10">
        <f>tblSalaries[[#This Row],[clean Salary (in local currency)]]*VLOOKUP(tblSalaries[[#This Row],[Currency]],tblXrate[],2,FALSE)</f>
        <v>21369.500024931083</v>
      </c>
      <c r="H1314" t="s">
        <v>356</v>
      </c>
      <c r="I1314" s="8" t="s">
        <v>356</v>
      </c>
      <c r="J1314" t="s">
        <v>8</v>
      </c>
      <c r="L1314" s="10" t="s">
        <v>18</v>
      </c>
      <c r="M1314" s="10">
        <v>21</v>
      </c>
    </row>
    <row r="1315" spans="2:13" ht="15" customHeight="1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 s="10">
        <f>tblSalaries[[#This Row],[clean Salary (in local currency)]]*VLOOKUP(tblSalaries[[#This Row],[Currency]],tblXrate[],2,FALSE)</f>
        <v>18000</v>
      </c>
      <c r="H1315" t="s">
        <v>1502</v>
      </c>
      <c r="I1315" s="8" t="s">
        <v>52</v>
      </c>
      <c r="J1315" t="s">
        <v>1503</v>
      </c>
      <c r="L1315" s="10" t="s">
        <v>9</v>
      </c>
      <c r="M1315" s="10">
        <v>12</v>
      </c>
    </row>
    <row r="1316" spans="2:13" ht="15" customHeight="1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 s="10">
        <f>tblSalaries[[#This Row],[clean Salary (in local currency)]]*VLOOKUP(tblSalaries[[#This Row],[Currency]],tblXrate[],2,FALSE)</f>
        <v>41000</v>
      </c>
      <c r="H1316" t="s">
        <v>1505</v>
      </c>
      <c r="I1316" s="8" t="s">
        <v>52</v>
      </c>
      <c r="J1316" t="s">
        <v>416</v>
      </c>
      <c r="L1316" s="10" t="s">
        <v>18</v>
      </c>
      <c r="M1316" s="10">
        <v>4</v>
      </c>
    </row>
    <row r="1317" spans="2:13" ht="15" customHeight="1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 s="10">
        <f>tblSalaries[[#This Row],[clean Salary (in local currency)]]*VLOOKUP(tblSalaries[[#This Row],[Currency]],tblXrate[],2,FALSE)</f>
        <v>28492.66669990811</v>
      </c>
      <c r="H1317" t="s">
        <v>1507</v>
      </c>
      <c r="I1317" s="8" t="s">
        <v>20</v>
      </c>
      <c r="J1317" t="s">
        <v>8</v>
      </c>
      <c r="L1317" s="10" t="s">
        <v>18</v>
      </c>
      <c r="M1317" s="10">
        <v>4</v>
      </c>
    </row>
    <row r="1318" spans="2:13" ht="15" customHeight="1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 s="10">
        <f>tblSalaries[[#This Row],[clean Salary (in local currency)]]*VLOOKUP(tblSalaries[[#This Row],[Currency]],tblXrate[],2,FALSE)</f>
        <v>49500</v>
      </c>
      <c r="H1318" t="s">
        <v>118</v>
      </c>
      <c r="I1318" s="8" t="s">
        <v>20</v>
      </c>
      <c r="J1318" t="s">
        <v>15</v>
      </c>
      <c r="L1318" s="10" t="s">
        <v>9</v>
      </c>
      <c r="M1318" s="10">
        <v>4.5</v>
      </c>
    </row>
    <row r="1319" spans="2:13" ht="15" customHeight="1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 s="10">
        <f>tblSalaries[[#This Row],[clean Salary (in local currency)]]*VLOOKUP(tblSalaries[[#This Row],[Currency]],tblXrate[],2,FALSE)</f>
        <v>6600</v>
      </c>
      <c r="H1319" t="s">
        <v>1508</v>
      </c>
      <c r="I1319" s="8" t="s">
        <v>3999</v>
      </c>
      <c r="J1319" t="s">
        <v>8</v>
      </c>
      <c r="L1319" s="10" t="s">
        <v>18</v>
      </c>
      <c r="M1319" s="10">
        <v>6.4</v>
      </c>
    </row>
    <row r="1320" spans="2:13" ht="15" customHeight="1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 s="10">
        <f>tblSalaries[[#This Row],[clean Salary (in local currency)]]*VLOOKUP(tblSalaries[[#This Row],[Currency]],tblXrate[],2,FALSE)</f>
        <v>110332.47904470989</v>
      </c>
      <c r="H1320" t="s">
        <v>356</v>
      </c>
      <c r="I1320" s="8" t="s">
        <v>356</v>
      </c>
      <c r="J1320" t="s">
        <v>71</v>
      </c>
      <c r="L1320" s="10" t="s">
        <v>9</v>
      </c>
      <c r="M1320" s="10">
        <v>15</v>
      </c>
    </row>
    <row r="1321" spans="2:13" ht="15" customHeight="1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 s="10">
        <f>tblSalaries[[#This Row],[clean Salary (in local currency)]]*VLOOKUP(tblSalaries[[#This Row],[Currency]],tblXrate[],2,FALSE)</f>
        <v>47285.348162018527</v>
      </c>
      <c r="H1321" t="s">
        <v>185</v>
      </c>
      <c r="I1321" s="8" t="s">
        <v>20</v>
      </c>
      <c r="J1321" t="s">
        <v>71</v>
      </c>
      <c r="L1321" s="10" t="s">
        <v>13</v>
      </c>
      <c r="M1321" s="10">
        <v>6</v>
      </c>
    </row>
    <row r="1322" spans="2:13" ht="15" customHeight="1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 s="10">
        <f>tblSalaries[[#This Row],[clean Salary (in local currency)]]*VLOOKUP(tblSalaries[[#This Row],[Currency]],tblXrate[],2,FALSE)</f>
        <v>5300</v>
      </c>
      <c r="H1322" t="s">
        <v>1511</v>
      </c>
      <c r="I1322" s="8" t="s">
        <v>52</v>
      </c>
      <c r="J1322" t="s">
        <v>17</v>
      </c>
      <c r="L1322" s="10" t="s">
        <v>9</v>
      </c>
      <c r="M1322" s="10">
        <v>5</v>
      </c>
    </row>
    <row r="1323" spans="2:13" ht="15" customHeight="1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 s="10">
        <f>tblSalaries[[#This Row],[clean Salary (in local currency)]]*VLOOKUP(tblSalaries[[#This Row],[Currency]],tblXrate[],2,FALSE)</f>
        <v>43828.780645210471</v>
      </c>
      <c r="H1323" t="s">
        <v>20</v>
      </c>
      <c r="I1323" s="8" t="s">
        <v>20</v>
      </c>
      <c r="J1323" t="s">
        <v>628</v>
      </c>
      <c r="L1323" s="10" t="s">
        <v>9</v>
      </c>
      <c r="M1323" s="10">
        <v>15</v>
      </c>
    </row>
    <row r="1324" spans="2:13" ht="15" customHeight="1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 s="10">
        <f>tblSalaries[[#This Row],[clean Salary (in local currency)]]*VLOOKUP(tblSalaries[[#This Row],[Currency]],tblXrate[],2,FALSE)</f>
        <v>80000</v>
      </c>
      <c r="H1324" t="s">
        <v>1252</v>
      </c>
      <c r="I1324" s="8" t="s">
        <v>20</v>
      </c>
      <c r="J1324" t="s">
        <v>15</v>
      </c>
      <c r="L1324" s="10" t="s">
        <v>25</v>
      </c>
      <c r="M1324" s="10">
        <v>14</v>
      </c>
    </row>
    <row r="1325" spans="2:13" ht="15" customHeight="1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 s="10">
        <f>tblSalaries[[#This Row],[clean Salary (in local currency)]]*VLOOKUP(tblSalaries[[#This Row],[Currency]],tblXrate[],2,FALSE)</f>
        <v>11518.711713336908</v>
      </c>
      <c r="H1325" t="s">
        <v>1513</v>
      </c>
      <c r="I1325" s="8" t="s">
        <v>20</v>
      </c>
      <c r="J1325" t="s">
        <v>38</v>
      </c>
      <c r="L1325" s="10" t="s">
        <v>18</v>
      </c>
      <c r="M1325" s="10">
        <v>3</v>
      </c>
    </row>
    <row r="1326" spans="2:13" ht="15" customHeight="1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 s="10">
        <f>tblSalaries[[#This Row],[clean Salary (in local currency)]]*VLOOKUP(tblSalaries[[#This Row],[Currency]],tblXrate[],2,FALSE)</f>
        <v>152986.44846039536</v>
      </c>
      <c r="H1326" t="s">
        <v>1515</v>
      </c>
      <c r="I1326" s="8" t="s">
        <v>20</v>
      </c>
      <c r="J1326" t="s">
        <v>84</v>
      </c>
      <c r="L1326" s="10" t="s">
        <v>25</v>
      </c>
      <c r="M1326" s="10">
        <v>5.5</v>
      </c>
    </row>
    <row r="1327" spans="2:13" ht="15" customHeight="1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 s="10">
        <f>tblSalaries[[#This Row],[clean Salary (in local currency)]]*VLOOKUP(tblSalaries[[#This Row],[Currency]],tblXrate[],2,FALSE)</f>
        <v>125000</v>
      </c>
      <c r="H1327" t="s">
        <v>1516</v>
      </c>
      <c r="I1327" s="8" t="s">
        <v>52</v>
      </c>
      <c r="J1327" t="s">
        <v>15</v>
      </c>
      <c r="L1327" s="10" t="s">
        <v>9</v>
      </c>
      <c r="M1327" s="10">
        <v>2</v>
      </c>
    </row>
    <row r="1328" spans="2:13" ht="15" customHeight="1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 s="10">
        <f>tblSalaries[[#This Row],[clean Salary (in local currency)]]*VLOOKUP(tblSalaries[[#This Row],[Currency]],tblXrate[],2,FALSE)</f>
        <v>101990.96564026357</v>
      </c>
      <c r="H1328" t="s">
        <v>1517</v>
      </c>
      <c r="I1328" s="8" t="s">
        <v>356</v>
      </c>
      <c r="J1328" t="s">
        <v>84</v>
      </c>
      <c r="L1328" s="10" t="s">
        <v>25</v>
      </c>
      <c r="M1328" s="10">
        <v>30</v>
      </c>
    </row>
    <row r="1329" spans="2:13" ht="15" customHeight="1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 s="10">
        <f>tblSalaries[[#This Row],[clean Salary (in local currency)]]*VLOOKUP(tblSalaries[[#This Row],[Currency]],tblXrate[],2,FALSE)</f>
        <v>105000</v>
      </c>
      <c r="H1329" t="s">
        <v>1518</v>
      </c>
      <c r="I1329" s="8" t="s">
        <v>4001</v>
      </c>
      <c r="J1329" t="s">
        <v>15</v>
      </c>
      <c r="L1329" s="10" t="s">
        <v>25</v>
      </c>
      <c r="M1329" s="10">
        <v>15</v>
      </c>
    </row>
    <row r="1330" spans="2:13" ht="15" customHeight="1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 s="10">
        <f>tblSalaries[[#This Row],[clean Salary (in local currency)]]*VLOOKUP(tblSalaries[[#This Row],[Currency]],tblXrate[],2,FALSE)</f>
        <v>50815.977559664309</v>
      </c>
      <c r="H1330" t="s">
        <v>1264</v>
      </c>
      <c r="I1330" s="8" t="s">
        <v>52</v>
      </c>
      <c r="J1330" t="s">
        <v>1519</v>
      </c>
      <c r="L1330" s="10" t="s">
        <v>9</v>
      </c>
      <c r="M1330" s="10">
        <v>20</v>
      </c>
    </row>
    <row r="1331" spans="2:13" ht="15" customHeight="1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 s="10">
        <f>tblSalaries[[#This Row],[clean Salary (in local currency)]]*VLOOKUP(tblSalaries[[#This Row],[Currency]],tblXrate[],2,FALSE)</f>
        <v>75000</v>
      </c>
      <c r="H1331" t="s">
        <v>14</v>
      </c>
      <c r="I1331" s="8" t="s">
        <v>20</v>
      </c>
      <c r="J1331" t="s">
        <v>15</v>
      </c>
      <c r="L1331" s="10" t="s">
        <v>9</v>
      </c>
      <c r="M1331" s="10">
        <v>7</v>
      </c>
    </row>
    <row r="1332" spans="2:13" ht="15" customHeight="1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 s="10">
        <f>tblSalaries[[#This Row],[clean Salary (in local currency)]]*VLOOKUP(tblSalaries[[#This Row],[Currency]],tblXrate[],2,FALSE)</f>
        <v>4451.9791718606421</v>
      </c>
      <c r="H1332" t="s">
        <v>1521</v>
      </c>
      <c r="I1332" s="8" t="s">
        <v>20</v>
      </c>
      <c r="J1332" t="s">
        <v>8</v>
      </c>
      <c r="L1332" s="10" t="s">
        <v>13</v>
      </c>
      <c r="M1332" s="10">
        <v>8</v>
      </c>
    </row>
    <row r="1333" spans="2:13" ht="15" customHeight="1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 s="10">
        <f>tblSalaries[[#This Row],[clean Salary (in local currency)]]*VLOOKUP(tblSalaries[[#This Row],[Currency]],tblXrate[],2,FALSE)</f>
        <v>110000</v>
      </c>
      <c r="H1333" t="s">
        <v>1522</v>
      </c>
      <c r="I1333" s="8" t="s">
        <v>20</v>
      </c>
      <c r="J1333" t="s">
        <v>15</v>
      </c>
      <c r="L1333" s="10" t="s">
        <v>25</v>
      </c>
      <c r="M1333" s="10">
        <v>10</v>
      </c>
    </row>
    <row r="1334" spans="2:13" ht="15" customHeight="1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 s="10">
        <f>tblSalaries[[#This Row],[clean Salary (in local currency)]]*VLOOKUP(tblSalaries[[#This Row],[Currency]],tblXrate[],2,FALSE)</f>
        <v>42556.81334581667</v>
      </c>
      <c r="H1334" t="s">
        <v>1524</v>
      </c>
      <c r="I1334" s="8" t="s">
        <v>279</v>
      </c>
      <c r="J1334" t="s">
        <v>71</v>
      </c>
      <c r="L1334" s="10" t="s">
        <v>9</v>
      </c>
      <c r="M1334" s="10">
        <v>1</v>
      </c>
    </row>
    <row r="1335" spans="2:13" ht="15" customHeight="1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 s="10">
        <f>tblSalaries[[#This Row],[clean Salary (in local currency)]]*VLOOKUP(tblSalaries[[#This Row],[Currency]],tblXrate[],2,FALSE)</f>
        <v>8013.5625093491553</v>
      </c>
      <c r="H1335" t="s">
        <v>1526</v>
      </c>
      <c r="I1335" s="8" t="s">
        <v>279</v>
      </c>
      <c r="J1335" t="s">
        <v>8</v>
      </c>
      <c r="L1335" s="10" t="s">
        <v>25</v>
      </c>
      <c r="M1335" s="10">
        <v>7</v>
      </c>
    </row>
    <row r="1336" spans="2:13" ht="15" customHeight="1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 s="10">
        <f>tblSalaries[[#This Row],[clean Salary (in local currency)]]*VLOOKUP(tblSalaries[[#This Row],[Currency]],tblXrate[],2,FALSE)</f>
        <v>125000</v>
      </c>
      <c r="H1336" t="s">
        <v>642</v>
      </c>
      <c r="I1336" s="8" t="s">
        <v>52</v>
      </c>
      <c r="J1336" t="s">
        <v>15</v>
      </c>
      <c r="L1336" s="10" t="s">
        <v>9</v>
      </c>
      <c r="M1336" s="10">
        <v>25</v>
      </c>
    </row>
    <row r="1337" spans="2:13" ht="15" customHeight="1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 s="10">
        <f>tblSalaries[[#This Row],[clean Salary (in local currency)]]*VLOOKUP(tblSalaries[[#This Row],[Currency]],tblXrate[],2,FALSE)</f>
        <v>60000</v>
      </c>
      <c r="H1337" t="s">
        <v>1527</v>
      </c>
      <c r="I1337" s="8" t="s">
        <v>20</v>
      </c>
      <c r="J1337" t="s">
        <v>15</v>
      </c>
      <c r="L1337" s="10" t="s">
        <v>13</v>
      </c>
      <c r="M1337" s="10">
        <v>12</v>
      </c>
    </row>
    <row r="1338" spans="2:13" ht="15" customHeight="1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 s="10">
        <f>tblSalaries[[#This Row],[clean Salary (in local currency)]]*VLOOKUP(tblSalaries[[#This Row],[Currency]],tblXrate[],2,FALSE)</f>
        <v>39355.495879248076</v>
      </c>
      <c r="H1338" t="s">
        <v>387</v>
      </c>
      <c r="I1338" s="8" t="s">
        <v>20</v>
      </c>
      <c r="J1338" t="s">
        <v>8</v>
      </c>
      <c r="L1338" s="10" t="s">
        <v>25</v>
      </c>
      <c r="M1338" s="10">
        <v>5.6</v>
      </c>
    </row>
    <row r="1339" spans="2:13" ht="15" customHeight="1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 s="10">
        <f>tblSalaries[[#This Row],[clean Salary (in local currency)]]*VLOOKUP(tblSalaries[[#This Row],[Currency]],tblXrate[],2,FALSE)</f>
        <v>57167.974754622352</v>
      </c>
      <c r="H1339" t="s">
        <v>1529</v>
      </c>
      <c r="I1339" s="8" t="s">
        <v>488</v>
      </c>
      <c r="J1339" t="s">
        <v>24</v>
      </c>
      <c r="L1339" s="10" t="s">
        <v>9</v>
      </c>
      <c r="M1339" s="10">
        <v>12</v>
      </c>
    </row>
    <row r="1340" spans="2:13" ht="15" customHeight="1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 s="10">
        <f>tblSalaries[[#This Row],[clean Salary (in local currency)]]*VLOOKUP(tblSalaries[[#This Row],[Currency]],tblXrate[],2,FALSE)</f>
        <v>50694.322109187968</v>
      </c>
      <c r="H1340" t="s">
        <v>1532</v>
      </c>
      <c r="I1340" s="8" t="s">
        <v>20</v>
      </c>
      <c r="J1340" t="s">
        <v>654</v>
      </c>
      <c r="L1340" s="10" t="s">
        <v>9</v>
      </c>
      <c r="M1340" s="10">
        <v>8</v>
      </c>
    </row>
    <row r="1341" spans="2:13" ht="15" customHeight="1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 s="10">
        <f>tblSalaries[[#This Row],[clean Salary (in local currency)]]*VLOOKUP(tblSalaries[[#This Row],[Currency]],tblXrate[],2,FALSE)</f>
        <v>57500</v>
      </c>
      <c r="H1341" t="s">
        <v>1533</v>
      </c>
      <c r="I1341" s="8" t="s">
        <v>52</v>
      </c>
      <c r="J1341" t="s">
        <v>15</v>
      </c>
      <c r="L1341" s="10" t="s">
        <v>9</v>
      </c>
      <c r="M1341" s="10">
        <v>30</v>
      </c>
    </row>
    <row r="1342" spans="2:13" ht="15" customHeight="1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 s="10">
        <f>tblSalaries[[#This Row],[clean Salary (in local currency)]]*VLOOKUP(tblSalaries[[#This Row],[Currency]],tblXrate[],2,FALSE)</f>
        <v>78764.765217479682</v>
      </c>
      <c r="H1342" t="s">
        <v>488</v>
      </c>
      <c r="I1342" s="8" t="s">
        <v>488</v>
      </c>
      <c r="J1342" t="s">
        <v>628</v>
      </c>
      <c r="L1342" s="10" t="s">
        <v>9</v>
      </c>
      <c r="M1342" s="10">
        <v>15</v>
      </c>
    </row>
    <row r="1343" spans="2:13" ht="15" customHeight="1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 s="10">
        <f>tblSalaries[[#This Row],[clean Salary (in local currency)]]*VLOOKUP(tblSalaries[[#This Row],[Currency]],tblXrate[],2,FALSE)</f>
        <v>80000</v>
      </c>
      <c r="H1343" t="s">
        <v>1535</v>
      </c>
      <c r="I1343" s="8" t="s">
        <v>52</v>
      </c>
      <c r="J1343" t="s">
        <v>15</v>
      </c>
      <c r="L1343" s="10" t="s">
        <v>9</v>
      </c>
      <c r="M1343" s="10">
        <v>10</v>
      </c>
    </row>
    <row r="1344" spans="2:13" ht="15" customHeight="1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 s="10">
        <f>tblSalaries[[#This Row],[clean Salary (in local currency)]]*VLOOKUP(tblSalaries[[#This Row],[Currency]],tblXrate[],2,FALSE)</f>
        <v>70928.022243027779</v>
      </c>
      <c r="H1344" t="s">
        <v>772</v>
      </c>
      <c r="I1344" s="8" t="s">
        <v>52</v>
      </c>
      <c r="J1344" t="s">
        <v>71</v>
      </c>
      <c r="L1344" s="10" t="s">
        <v>18</v>
      </c>
      <c r="M1344" s="10">
        <v>15</v>
      </c>
    </row>
    <row r="1345" spans="2:13" ht="15" customHeight="1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 s="10">
        <f>tblSalaries[[#This Row],[clean Salary (in local currency)]]*VLOOKUP(tblSalaries[[#This Row],[Currency]],tblXrate[],2,FALSE)</f>
        <v>33000</v>
      </c>
      <c r="H1345" t="s">
        <v>1536</v>
      </c>
      <c r="I1345" s="8" t="s">
        <v>488</v>
      </c>
      <c r="J1345" t="s">
        <v>15</v>
      </c>
      <c r="L1345" s="10" t="s">
        <v>9</v>
      </c>
      <c r="M1345" s="10">
        <v>3</v>
      </c>
    </row>
    <row r="1346" spans="2:13" ht="15" customHeight="1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 s="10">
        <f>tblSalaries[[#This Row],[clean Salary (in local currency)]]*VLOOKUP(tblSalaries[[#This Row],[Currency]],tblXrate[],2,FALSE)</f>
        <v>100000</v>
      </c>
      <c r="H1346" t="s">
        <v>424</v>
      </c>
      <c r="I1346" s="8" t="s">
        <v>20</v>
      </c>
      <c r="J1346" t="s">
        <v>15</v>
      </c>
      <c r="L1346" s="10" t="s">
        <v>9</v>
      </c>
      <c r="M1346" s="10">
        <v>1</v>
      </c>
    </row>
    <row r="1347" spans="2:13" ht="15" customHeight="1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 s="10">
        <f>tblSalaries[[#This Row],[clean Salary (in local currency)]]*VLOOKUP(tblSalaries[[#This Row],[Currency]],tblXrate[],2,FALSE)</f>
        <v>60000</v>
      </c>
      <c r="H1347" t="s">
        <v>204</v>
      </c>
      <c r="I1347" s="8" t="s">
        <v>52</v>
      </c>
      <c r="J1347" t="s">
        <v>15</v>
      </c>
      <c r="L1347" s="10" t="s">
        <v>18</v>
      </c>
      <c r="M1347" s="10">
        <v>20</v>
      </c>
    </row>
    <row r="1348" spans="2:13" ht="15" customHeight="1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 s="10">
        <f>tblSalaries[[#This Row],[clean Salary (in local currency)]]*VLOOKUP(tblSalaries[[#This Row],[Currency]],tblXrate[],2,FALSE)</f>
        <v>95000</v>
      </c>
      <c r="H1348" t="s">
        <v>653</v>
      </c>
      <c r="I1348" s="8" t="s">
        <v>20</v>
      </c>
      <c r="J1348" t="s">
        <v>15</v>
      </c>
      <c r="L1348" s="10" t="s">
        <v>18</v>
      </c>
      <c r="M1348" s="10">
        <v>7</v>
      </c>
    </row>
    <row r="1349" spans="2:13" ht="15" customHeight="1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 s="10">
        <f>tblSalaries[[#This Row],[clean Salary (in local currency)]]*VLOOKUP(tblSalaries[[#This Row],[Currency]],tblXrate[],2,FALSE)</f>
        <v>24000</v>
      </c>
      <c r="H1349" t="s">
        <v>1539</v>
      </c>
      <c r="I1349" s="8" t="s">
        <v>20</v>
      </c>
      <c r="J1349" t="s">
        <v>15</v>
      </c>
      <c r="L1349" s="10" t="s">
        <v>25</v>
      </c>
      <c r="M1349" s="10">
        <v>33</v>
      </c>
    </row>
    <row r="1350" spans="2:13" ht="15" customHeight="1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 s="10">
        <f>tblSalaries[[#This Row],[clean Salary (in local currency)]]*VLOOKUP(tblSalaries[[#This Row],[Currency]],tblXrate[],2,FALSE)</f>
        <v>50000</v>
      </c>
      <c r="H1350" t="s">
        <v>1540</v>
      </c>
      <c r="I1350" s="8" t="s">
        <v>279</v>
      </c>
      <c r="J1350" t="s">
        <v>15</v>
      </c>
      <c r="L1350" s="10" t="s">
        <v>9</v>
      </c>
      <c r="M1350" s="10">
        <v>0.5</v>
      </c>
    </row>
    <row r="1351" spans="2:13" ht="15" customHeight="1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 s="10">
        <f>tblSalaries[[#This Row],[clean Salary (in local currency)]]*VLOOKUP(tblSalaries[[#This Row],[Currency]],tblXrate[],2,FALSE)</f>
        <v>103000</v>
      </c>
      <c r="H1351" t="s">
        <v>488</v>
      </c>
      <c r="I1351" s="8" t="s">
        <v>488</v>
      </c>
      <c r="J1351" t="s">
        <v>15</v>
      </c>
      <c r="L1351" s="10" t="s">
        <v>9</v>
      </c>
      <c r="M1351" s="10">
        <v>22</v>
      </c>
    </row>
    <row r="1352" spans="2:13" ht="15" customHeight="1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 s="10">
        <f>tblSalaries[[#This Row],[clean Salary (in local currency)]]*VLOOKUP(tblSalaries[[#This Row],[Currency]],tblXrate[],2,FALSE)</f>
        <v>36000</v>
      </c>
      <c r="H1352" t="s">
        <v>1144</v>
      </c>
      <c r="I1352" s="8" t="s">
        <v>67</v>
      </c>
      <c r="J1352" t="s">
        <v>15</v>
      </c>
      <c r="L1352" s="10" t="s">
        <v>13</v>
      </c>
      <c r="M1352" s="10">
        <v>8</v>
      </c>
    </row>
    <row r="1353" spans="2:13" ht="15" customHeight="1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 s="10">
        <f>tblSalaries[[#This Row],[clean Salary (in local currency)]]*VLOOKUP(tblSalaries[[#This Row],[Currency]],tblXrate[],2,FALSE)</f>
        <v>85000</v>
      </c>
      <c r="H1353" t="s">
        <v>72</v>
      </c>
      <c r="I1353" s="8" t="s">
        <v>20</v>
      </c>
      <c r="J1353" t="s">
        <v>15</v>
      </c>
      <c r="L1353" s="10" t="s">
        <v>9</v>
      </c>
      <c r="M1353" s="10">
        <v>17</v>
      </c>
    </row>
    <row r="1354" spans="2:13" ht="15" customHeight="1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 s="10">
        <f>tblSalaries[[#This Row],[clean Salary (in local currency)]]*VLOOKUP(tblSalaries[[#This Row],[Currency]],tblXrate[],2,FALSE)</f>
        <v>100000</v>
      </c>
      <c r="H1354" t="s">
        <v>1541</v>
      </c>
      <c r="I1354" s="8" t="s">
        <v>4001</v>
      </c>
      <c r="J1354" t="s">
        <v>447</v>
      </c>
      <c r="L1354" s="10" t="s">
        <v>18</v>
      </c>
      <c r="M1354" s="10">
        <v>20</v>
      </c>
    </row>
    <row r="1355" spans="2:13" ht="15" customHeight="1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 s="10">
        <f>tblSalaries[[#This Row],[clean Salary (in local currency)]]*VLOOKUP(tblSalaries[[#This Row],[Currency]],tblXrate[],2,FALSE)</f>
        <v>83000</v>
      </c>
      <c r="H1355" t="s">
        <v>1543</v>
      </c>
      <c r="I1355" s="8" t="s">
        <v>20</v>
      </c>
      <c r="J1355" t="s">
        <v>88</v>
      </c>
      <c r="L1355" s="10" t="s">
        <v>9</v>
      </c>
      <c r="M1355" s="10">
        <v>12</v>
      </c>
    </row>
    <row r="1356" spans="2:13" ht="15" customHeight="1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 s="10">
        <f>tblSalaries[[#This Row],[clean Salary (in local currency)]]*VLOOKUP(tblSalaries[[#This Row],[Currency]],tblXrate[],2,FALSE)</f>
        <v>85000</v>
      </c>
      <c r="H1356" t="s">
        <v>1544</v>
      </c>
      <c r="I1356" s="8" t="s">
        <v>279</v>
      </c>
      <c r="J1356" t="s">
        <v>15</v>
      </c>
      <c r="L1356" s="10" t="s">
        <v>18</v>
      </c>
      <c r="M1356" s="10">
        <v>25</v>
      </c>
    </row>
    <row r="1357" spans="2:13" ht="15" customHeight="1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 s="10">
        <f>tblSalaries[[#This Row],[clean Salary (in local currency)]]*VLOOKUP(tblSalaries[[#This Row],[Currency]],tblXrate[],2,FALSE)</f>
        <v>120000</v>
      </c>
      <c r="H1357" t="s">
        <v>642</v>
      </c>
      <c r="I1357" s="8" t="s">
        <v>52</v>
      </c>
      <c r="J1357" t="s">
        <v>15</v>
      </c>
      <c r="L1357" s="10" t="s">
        <v>18</v>
      </c>
      <c r="M1357" s="10">
        <v>5</v>
      </c>
    </row>
    <row r="1358" spans="2:13" ht="15" customHeight="1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 s="10">
        <f>tblSalaries[[#This Row],[clean Salary (in local currency)]]*VLOOKUP(tblSalaries[[#This Row],[Currency]],tblXrate[],2,FALSE)</f>
        <v>69960</v>
      </c>
      <c r="H1358" t="s">
        <v>1545</v>
      </c>
      <c r="I1358" s="8" t="s">
        <v>279</v>
      </c>
      <c r="J1358" t="s">
        <v>15</v>
      </c>
      <c r="L1358" s="10" t="s">
        <v>18</v>
      </c>
      <c r="M1358" s="10">
        <v>22</v>
      </c>
    </row>
    <row r="1359" spans="2:13" ht="15" customHeight="1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 s="10">
        <f>tblSalaries[[#This Row],[clean Salary (in local currency)]]*VLOOKUP(tblSalaries[[#This Row],[Currency]],tblXrate[],2,FALSE)</f>
        <v>97000</v>
      </c>
      <c r="H1359" t="s">
        <v>1547</v>
      </c>
      <c r="I1359" s="8" t="s">
        <v>52</v>
      </c>
      <c r="J1359" t="s">
        <v>15</v>
      </c>
      <c r="L1359" s="10" t="s">
        <v>9</v>
      </c>
      <c r="M1359" s="10">
        <v>14</v>
      </c>
    </row>
    <row r="1360" spans="2:13" ht="15" customHeight="1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 s="10">
        <f>tblSalaries[[#This Row],[clean Salary (in local currency)]]*VLOOKUP(tblSalaries[[#This Row],[Currency]],tblXrate[],2,FALSE)</f>
        <v>94570.696324037053</v>
      </c>
      <c r="H1360" t="s">
        <v>20</v>
      </c>
      <c r="I1360" s="8" t="s">
        <v>20</v>
      </c>
      <c r="J1360" t="s">
        <v>71</v>
      </c>
      <c r="L1360" s="10" t="s">
        <v>9</v>
      </c>
      <c r="M1360" s="10">
        <v>7</v>
      </c>
    </row>
    <row r="1361" spans="2:13" ht="15" customHeight="1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 s="10">
        <f>tblSalaries[[#This Row],[clean Salary (in local currency)]]*VLOOKUP(tblSalaries[[#This Row],[Currency]],tblXrate[],2,FALSE)</f>
        <v>39000</v>
      </c>
      <c r="H1361" t="s">
        <v>1549</v>
      </c>
      <c r="I1361" s="8" t="s">
        <v>52</v>
      </c>
      <c r="J1361" t="s">
        <v>48</v>
      </c>
      <c r="L1361" s="10" t="s">
        <v>13</v>
      </c>
      <c r="M1361" s="10">
        <v>6</v>
      </c>
    </row>
    <row r="1362" spans="2:13" ht="15" customHeight="1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 s="10">
        <f>tblSalaries[[#This Row],[clean Salary (in local currency)]]*VLOOKUP(tblSalaries[[#This Row],[Currency]],tblXrate[],2,FALSE)</f>
        <v>4451.9791718606421</v>
      </c>
      <c r="H1362" t="s">
        <v>52</v>
      </c>
      <c r="I1362" s="8" t="s">
        <v>52</v>
      </c>
      <c r="J1362" t="s">
        <v>8</v>
      </c>
      <c r="L1362" s="10" t="s">
        <v>25</v>
      </c>
      <c r="M1362" s="10">
        <v>15</v>
      </c>
    </row>
    <row r="1363" spans="2:13" ht="15" customHeight="1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 s="10">
        <f>tblSalaries[[#This Row],[clean Salary (in local currency)]]*VLOOKUP(tblSalaries[[#This Row],[Currency]],tblXrate[],2,FALSE)</f>
        <v>62000</v>
      </c>
      <c r="H1363" t="s">
        <v>1551</v>
      </c>
      <c r="I1363" s="8" t="s">
        <v>67</v>
      </c>
      <c r="J1363" t="s">
        <v>15</v>
      </c>
      <c r="L1363" s="10" t="s">
        <v>13</v>
      </c>
      <c r="M1363" s="10">
        <v>25</v>
      </c>
    </row>
    <row r="1364" spans="2:13" ht="15" customHeight="1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 s="10">
        <f>tblSalaries[[#This Row],[clean Salary (in local currency)]]*VLOOKUP(tblSalaries[[#This Row],[Currency]],tblXrate[],2,FALSE)</f>
        <v>44000</v>
      </c>
      <c r="H1364" t="s">
        <v>1552</v>
      </c>
      <c r="I1364" s="8" t="s">
        <v>279</v>
      </c>
      <c r="J1364" t="s">
        <v>15</v>
      </c>
      <c r="L1364" s="10" t="s">
        <v>9</v>
      </c>
      <c r="M1364" s="10">
        <v>15</v>
      </c>
    </row>
    <row r="1365" spans="2:13" ht="15" customHeight="1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 s="10">
        <f>tblSalaries[[#This Row],[clean Salary (in local currency)]]*VLOOKUP(tblSalaries[[#This Row],[Currency]],tblXrate[],2,FALSE)</f>
        <v>150000</v>
      </c>
      <c r="H1365" t="s">
        <v>1553</v>
      </c>
      <c r="I1365" s="8" t="s">
        <v>52</v>
      </c>
      <c r="J1365" t="s">
        <v>15</v>
      </c>
      <c r="L1365" s="10" t="s">
        <v>18</v>
      </c>
      <c r="M1365" s="10">
        <v>30</v>
      </c>
    </row>
    <row r="1366" spans="2:13" ht="15" customHeight="1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 s="10">
        <f>tblSalaries[[#This Row],[clean Salary (in local currency)]]*VLOOKUP(tblSalaries[[#This Row],[Currency]],tblXrate[],2,FALSE)</f>
        <v>228671.89901848941</v>
      </c>
      <c r="H1366" t="s">
        <v>1554</v>
      </c>
      <c r="I1366" s="8" t="s">
        <v>488</v>
      </c>
      <c r="J1366" t="s">
        <v>983</v>
      </c>
      <c r="L1366" s="10" t="s">
        <v>9</v>
      </c>
      <c r="M1366" s="10">
        <v>15</v>
      </c>
    </row>
    <row r="1367" spans="2:13" ht="15" customHeight="1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 s="10">
        <f>tblSalaries[[#This Row],[clean Salary (in local currency)]]*VLOOKUP(tblSalaries[[#This Row],[Currency]],tblXrate[],2,FALSE)</f>
        <v>73500</v>
      </c>
      <c r="H1367" t="s">
        <v>1555</v>
      </c>
      <c r="I1367" s="8" t="s">
        <v>20</v>
      </c>
      <c r="J1367" t="s">
        <v>15</v>
      </c>
      <c r="L1367" s="10" t="s">
        <v>13</v>
      </c>
      <c r="M1367" s="10">
        <v>6</v>
      </c>
    </row>
    <row r="1368" spans="2:13" ht="15" customHeight="1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 s="10">
        <f>tblSalaries[[#This Row],[clean Salary (in local currency)]]*VLOOKUP(tblSalaries[[#This Row],[Currency]],tblXrate[],2,FALSE)</f>
        <v>77500</v>
      </c>
      <c r="H1368" t="s">
        <v>266</v>
      </c>
      <c r="I1368" s="8" t="s">
        <v>20</v>
      </c>
      <c r="J1368" t="s">
        <v>15</v>
      </c>
      <c r="L1368" s="10" t="s">
        <v>9</v>
      </c>
      <c r="M1368" s="10">
        <v>7</v>
      </c>
    </row>
    <row r="1369" spans="2:13" ht="15" customHeight="1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 s="10">
        <f>tblSalaries[[#This Row],[clean Salary (in local currency)]]*VLOOKUP(tblSalaries[[#This Row],[Currency]],tblXrate[],2,FALSE)</f>
        <v>60800</v>
      </c>
      <c r="H1369" t="s">
        <v>1556</v>
      </c>
      <c r="I1369" s="8" t="s">
        <v>20</v>
      </c>
      <c r="J1369" t="s">
        <v>15</v>
      </c>
      <c r="L1369" s="10" t="s">
        <v>13</v>
      </c>
      <c r="M1369" s="10">
        <v>10</v>
      </c>
    </row>
    <row r="1370" spans="2:13" ht="15" customHeight="1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 s="10">
        <f>tblSalaries[[#This Row],[clean Salary (in local currency)]]*VLOOKUP(tblSalaries[[#This Row],[Currency]],tblXrate[],2,FALSE)</f>
        <v>136000</v>
      </c>
      <c r="H1370" t="s">
        <v>1557</v>
      </c>
      <c r="I1370" s="8" t="s">
        <v>52</v>
      </c>
      <c r="J1370" t="s">
        <v>15</v>
      </c>
      <c r="L1370" s="10" t="s">
        <v>9</v>
      </c>
      <c r="M1370" s="10">
        <v>10</v>
      </c>
    </row>
    <row r="1371" spans="2:13" ht="15" customHeight="1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 s="10">
        <f>tblSalaries[[#This Row],[clean Salary (in local currency)]]*VLOOKUP(tblSalaries[[#This Row],[Currency]],tblXrate[],2,FALSE)</f>
        <v>20000</v>
      </c>
      <c r="H1371" t="s">
        <v>1558</v>
      </c>
      <c r="I1371" s="8" t="s">
        <v>67</v>
      </c>
      <c r="J1371" t="s">
        <v>8</v>
      </c>
      <c r="L1371" s="10" t="s">
        <v>9</v>
      </c>
      <c r="M1371" s="10">
        <v>6</v>
      </c>
    </row>
    <row r="1372" spans="2:13" ht="15" customHeight="1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 s="10">
        <f>tblSalaries[[#This Row],[clean Salary (in local currency)]]*VLOOKUP(tblSalaries[[#This Row],[Currency]],tblXrate[],2,FALSE)</f>
        <v>95000</v>
      </c>
      <c r="H1372" t="s">
        <v>1559</v>
      </c>
      <c r="I1372" s="8" t="s">
        <v>279</v>
      </c>
      <c r="J1372" t="s">
        <v>15</v>
      </c>
      <c r="L1372" s="10" t="s">
        <v>9</v>
      </c>
      <c r="M1372" s="10">
        <v>14</v>
      </c>
    </row>
    <row r="1373" spans="2:13" ht="15" customHeight="1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 s="10">
        <f>tblSalaries[[#This Row],[clean Salary (in local currency)]]*VLOOKUP(tblSalaries[[#This Row],[Currency]],tblXrate[],2,FALSE)</f>
        <v>130000</v>
      </c>
      <c r="H1373" t="s">
        <v>52</v>
      </c>
      <c r="I1373" s="8" t="s">
        <v>52</v>
      </c>
      <c r="J1373" t="s">
        <v>15</v>
      </c>
      <c r="L1373" s="10" t="s">
        <v>25</v>
      </c>
      <c r="M1373" s="10">
        <v>25</v>
      </c>
    </row>
    <row r="1374" spans="2:13" ht="15" customHeight="1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 s="10">
        <f>tblSalaries[[#This Row],[clean Salary (in local currency)]]*VLOOKUP(tblSalaries[[#This Row],[Currency]],tblXrate[],2,FALSE)</f>
        <v>65000</v>
      </c>
      <c r="H1374" t="s">
        <v>1560</v>
      </c>
      <c r="I1374" s="8" t="s">
        <v>20</v>
      </c>
      <c r="J1374" t="s">
        <v>15</v>
      </c>
      <c r="L1374" s="10" t="s">
        <v>18</v>
      </c>
      <c r="M1374" s="10">
        <v>10</v>
      </c>
    </row>
    <row r="1375" spans="2:13" ht="15" customHeight="1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 s="10">
        <f>tblSalaries[[#This Row],[clean Salary (in local currency)]]*VLOOKUP(tblSalaries[[#This Row],[Currency]],tblXrate[],2,FALSE)</f>
        <v>80000</v>
      </c>
      <c r="H1375" t="s">
        <v>1561</v>
      </c>
      <c r="I1375" s="8" t="s">
        <v>356</v>
      </c>
      <c r="J1375" t="s">
        <v>15</v>
      </c>
      <c r="L1375" s="10" t="s">
        <v>18</v>
      </c>
      <c r="M1375" s="10">
        <v>8</v>
      </c>
    </row>
    <row r="1376" spans="2:13" ht="15" customHeight="1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 s="10">
        <f>tblSalaries[[#This Row],[clean Salary (in local currency)]]*VLOOKUP(tblSalaries[[#This Row],[Currency]],tblXrate[],2,FALSE)</f>
        <v>37000</v>
      </c>
      <c r="H1376" t="s">
        <v>1563</v>
      </c>
      <c r="I1376" s="8" t="s">
        <v>3999</v>
      </c>
      <c r="J1376" t="s">
        <v>15</v>
      </c>
      <c r="L1376" s="10" t="s">
        <v>18</v>
      </c>
      <c r="M1376" s="10">
        <v>30</v>
      </c>
    </row>
    <row r="1377" spans="2:13" ht="15" customHeight="1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 s="10">
        <f>tblSalaries[[#This Row],[clean Salary (in local currency)]]*VLOOKUP(tblSalaries[[#This Row],[Currency]],tblXrate[],2,FALSE)</f>
        <v>40000</v>
      </c>
      <c r="H1377" t="s">
        <v>1564</v>
      </c>
      <c r="I1377" s="8" t="s">
        <v>52</v>
      </c>
      <c r="J1377" t="s">
        <v>15</v>
      </c>
      <c r="L1377" s="10" t="s">
        <v>25</v>
      </c>
      <c r="M1377" s="10">
        <v>8</v>
      </c>
    </row>
    <row r="1378" spans="2:13" ht="15" customHeight="1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 s="10">
        <f>tblSalaries[[#This Row],[clean Salary (in local currency)]]*VLOOKUP(tblSalaries[[#This Row],[Currency]],tblXrate[],2,FALSE)</f>
        <v>49000</v>
      </c>
      <c r="H1378" t="s">
        <v>200</v>
      </c>
      <c r="I1378" s="8" t="s">
        <v>20</v>
      </c>
      <c r="J1378" t="s">
        <v>15</v>
      </c>
      <c r="L1378" s="10" t="s">
        <v>9</v>
      </c>
      <c r="M1378" s="10">
        <v>10</v>
      </c>
    </row>
    <row r="1379" spans="2:13" ht="15" customHeight="1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 s="10">
        <f>tblSalaries[[#This Row],[clean Salary (in local currency)]]*VLOOKUP(tblSalaries[[#This Row],[Currency]],tblXrate[],2,FALSE)</f>
        <v>65000</v>
      </c>
      <c r="H1379" t="s">
        <v>153</v>
      </c>
      <c r="I1379" s="8" t="s">
        <v>20</v>
      </c>
      <c r="J1379" t="s">
        <v>15</v>
      </c>
      <c r="L1379" s="10" t="s">
        <v>13</v>
      </c>
      <c r="M1379" s="10">
        <v>14</v>
      </c>
    </row>
    <row r="1380" spans="2:13" ht="15" customHeight="1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 s="10">
        <f>tblSalaries[[#This Row],[clean Salary (in local currency)]]*VLOOKUP(tblSalaries[[#This Row],[Currency]],tblXrate[],2,FALSE)</f>
        <v>55000</v>
      </c>
      <c r="H1380" t="s">
        <v>1565</v>
      </c>
      <c r="I1380" s="8" t="s">
        <v>20</v>
      </c>
      <c r="J1380" t="s">
        <v>15</v>
      </c>
      <c r="L1380" s="10" t="s">
        <v>13</v>
      </c>
      <c r="M1380" s="10">
        <v>1</v>
      </c>
    </row>
    <row r="1381" spans="2:13" ht="15" customHeight="1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 s="10">
        <f>tblSalaries[[#This Row],[clean Salary (in local currency)]]*VLOOKUP(tblSalaries[[#This Row],[Currency]],tblXrate[],2,FALSE)</f>
        <v>40000</v>
      </c>
      <c r="H1381" t="s">
        <v>1566</v>
      </c>
      <c r="I1381" s="8" t="s">
        <v>52</v>
      </c>
      <c r="J1381" t="s">
        <v>15</v>
      </c>
      <c r="L1381" s="10" t="s">
        <v>9</v>
      </c>
      <c r="M1381" s="10">
        <v>1</v>
      </c>
    </row>
    <row r="1382" spans="2:13" ht="15" customHeight="1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 s="10">
        <f>tblSalaries[[#This Row],[clean Salary (in local currency)]]*VLOOKUP(tblSalaries[[#This Row],[Currency]],tblXrate[],2,FALSE)</f>
        <v>60000</v>
      </c>
      <c r="H1382" t="s">
        <v>42</v>
      </c>
      <c r="I1382" s="8" t="s">
        <v>20</v>
      </c>
      <c r="J1382" t="s">
        <v>15</v>
      </c>
      <c r="L1382" s="10" t="s">
        <v>9</v>
      </c>
      <c r="M1382" s="10">
        <v>15</v>
      </c>
    </row>
    <row r="1383" spans="2:13" ht="15" customHeight="1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 s="10">
        <f>tblSalaries[[#This Row],[clean Salary (in local currency)]]*VLOOKUP(tblSalaries[[#This Row],[Currency]],tblXrate[],2,FALSE)</f>
        <v>45734.379803697877</v>
      </c>
      <c r="H1383" t="s">
        <v>1568</v>
      </c>
      <c r="I1383" s="8" t="s">
        <v>20</v>
      </c>
      <c r="J1383" t="s">
        <v>36</v>
      </c>
      <c r="L1383" s="10" t="s">
        <v>18</v>
      </c>
      <c r="M1383" s="10">
        <v>4</v>
      </c>
    </row>
    <row r="1384" spans="2:13" ht="15" customHeight="1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 s="10">
        <f>tblSalaries[[#This Row],[clean Salary (in local currency)]]*VLOOKUP(tblSalaries[[#This Row],[Currency]],tblXrate[],2,FALSE)</f>
        <v>150000</v>
      </c>
      <c r="H1384" t="s">
        <v>72</v>
      </c>
      <c r="I1384" s="8" t="s">
        <v>20</v>
      </c>
      <c r="J1384" t="s">
        <v>15</v>
      </c>
      <c r="L1384" s="10" t="s">
        <v>18</v>
      </c>
      <c r="M1384" s="10">
        <v>30</v>
      </c>
    </row>
    <row r="1385" spans="2:13" ht="15" customHeight="1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 s="10">
        <f>tblSalaries[[#This Row],[clean Salary (in local currency)]]*VLOOKUP(tblSalaries[[#This Row],[Currency]],tblXrate[],2,FALSE)</f>
        <v>88000</v>
      </c>
      <c r="H1385" t="s">
        <v>1569</v>
      </c>
      <c r="I1385" s="8" t="s">
        <v>52</v>
      </c>
      <c r="J1385" t="s">
        <v>15</v>
      </c>
      <c r="L1385" s="10" t="s">
        <v>9</v>
      </c>
      <c r="M1385" s="10">
        <v>21</v>
      </c>
    </row>
    <row r="1386" spans="2:13" ht="15" customHeight="1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 s="10">
        <f>tblSalaries[[#This Row],[clean Salary (in local currency)]]*VLOOKUP(tblSalaries[[#This Row],[Currency]],tblXrate[],2,FALSE)</f>
        <v>64500</v>
      </c>
      <c r="H1386" t="s">
        <v>1570</v>
      </c>
      <c r="I1386" s="8" t="s">
        <v>20</v>
      </c>
      <c r="J1386" t="s">
        <v>15</v>
      </c>
      <c r="L1386" s="10" t="s">
        <v>9</v>
      </c>
      <c r="M1386" s="10">
        <v>13</v>
      </c>
    </row>
    <row r="1387" spans="2:13" ht="15" customHeight="1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 s="10">
        <f>tblSalaries[[#This Row],[clean Salary (in local currency)]]*VLOOKUP(tblSalaries[[#This Row],[Currency]],tblXrate[],2,FALSE)</f>
        <v>57600</v>
      </c>
      <c r="H1387" t="s">
        <v>1572</v>
      </c>
      <c r="I1387" s="8" t="s">
        <v>279</v>
      </c>
      <c r="J1387" t="s">
        <v>133</v>
      </c>
      <c r="L1387" s="10" t="s">
        <v>9</v>
      </c>
      <c r="M1387" s="10">
        <v>20</v>
      </c>
    </row>
    <row r="1388" spans="2:13" ht="15" customHeight="1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 s="10">
        <f>tblSalaries[[#This Row],[clean Salary (in local currency)]]*VLOOKUP(tblSalaries[[#This Row],[Currency]],tblXrate[],2,FALSE)</f>
        <v>50000</v>
      </c>
      <c r="H1388" t="s">
        <v>1573</v>
      </c>
      <c r="I1388" s="8" t="s">
        <v>310</v>
      </c>
      <c r="J1388" t="s">
        <v>15</v>
      </c>
      <c r="L1388" s="10" t="s">
        <v>9</v>
      </c>
      <c r="M1388" s="10">
        <v>15</v>
      </c>
    </row>
    <row r="1389" spans="2:13" ht="15" customHeight="1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 s="10">
        <f>tblSalaries[[#This Row],[clean Salary (in local currency)]]*VLOOKUP(tblSalaries[[#This Row],[Currency]],tblXrate[],2,FALSE)</f>
        <v>120000</v>
      </c>
      <c r="H1389" t="s">
        <v>642</v>
      </c>
      <c r="I1389" s="8" t="s">
        <v>52</v>
      </c>
      <c r="J1389" t="s">
        <v>15</v>
      </c>
      <c r="L1389" s="10" t="s">
        <v>18</v>
      </c>
      <c r="M1389" s="10">
        <v>10</v>
      </c>
    </row>
    <row r="1390" spans="2:13" ht="15" customHeight="1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 s="10">
        <f>tblSalaries[[#This Row],[clean Salary (in local currency)]]*VLOOKUP(tblSalaries[[#This Row],[Currency]],tblXrate[],2,FALSE)</f>
        <v>107000</v>
      </c>
      <c r="H1390" t="s">
        <v>1574</v>
      </c>
      <c r="I1390" s="8" t="s">
        <v>52</v>
      </c>
      <c r="J1390" t="s">
        <v>15</v>
      </c>
      <c r="L1390" s="10" t="s">
        <v>13</v>
      </c>
      <c r="M1390" s="10">
        <v>29</v>
      </c>
    </row>
    <row r="1391" spans="2:13" ht="15" customHeight="1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 s="10">
        <f>tblSalaries[[#This Row],[clean Salary (in local currency)]]*VLOOKUP(tblSalaries[[#This Row],[Currency]],tblXrate[],2,FALSE)</f>
        <v>40000</v>
      </c>
      <c r="H1391" t="s">
        <v>621</v>
      </c>
      <c r="I1391" s="8" t="s">
        <v>20</v>
      </c>
      <c r="J1391" t="s">
        <v>15</v>
      </c>
      <c r="L1391" s="10" t="s">
        <v>18</v>
      </c>
      <c r="M1391" s="10">
        <v>6</v>
      </c>
    </row>
    <row r="1392" spans="2:13" ht="15" customHeight="1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 s="10">
        <f>tblSalaries[[#This Row],[clean Salary (in local currency)]]*VLOOKUP(tblSalaries[[#This Row],[Currency]],tblXrate[],2,FALSE)</f>
        <v>81000</v>
      </c>
      <c r="H1392" t="s">
        <v>1575</v>
      </c>
      <c r="I1392" s="8" t="s">
        <v>52</v>
      </c>
      <c r="J1392" t="s">
        <v>15</v>
      </c>
      <c r="L1392" s="10" t="s">
        <v>25</v>
      </c>
      <c r="M1392" s="10">
        <v>12</v>
      </c>
    </row>
    <row r="1393" spans="2:13" ht="15" customHeight="1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 s="10">
        <f>tblSalaries[[#This Row],[clean Salary (in local currency)]]*VLOOKUP(tblSalaries[[#This Row],[Currency]],tblXrate[],2,FALSE)</f>
        <v>45000</v>
      </c>
      <c r="H1393" t="s">
        <v>1576</v>
      </c>
      <c r="I1393" s="8" t="s">
        <v>67</v>
      </c>
      <c r="J1393" t="s">
        <v>15</v>
      </c>
      <c r="L1393" s="10" t="s">
        <v>9</v>
      </c>
      <c r="M1393" s="10">
        <v>20</v>
      </c>
    </row>
    <row r="1394" spans="2:13" ht="15" customHeight="1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 s="10">
        <f>tblSalaries[[#This Row],[clean Salary (in local currency)]]*VLOOKUP(tblSalaries[[#This Row],[Currency]],tblXrate[],2,FALSE)</f>
        <v>49000</v>
      </c>
      <c r="H1394" t="s">
        <v>1577</v>
      </c>
      <c r="I1394" s="8" t="s">
        <v>67</v>
      </c>
      <c r="J1394" t="s">
        <v>15</v>
      </c>
      <c r="L1394" s="10" t="s">
        <v>9</v>
      </c>
      <c r="M1394" s="10">
        <v>5</v>
      </c>
    </row>
    <row r="1395" spans="2:13" ht="15" customHeight="1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 s="10">
        <f>tblSalaries[[#This Row],[clean Salary (in local currency)]]*VLOOKUP(tblSalaries[[#This Row],[Currency]],tblXrate[],2,FALSE)</f>
        <v>13355.937515581925</v>
      </c>
      <c r="H1395" t="s">
        <v>1579</v>
      </c>
      <c r="I1395" s="8" t="s">
        <v>4001</v>
      </c>
      <c r="J1395" t="s">
        <v>8</v>
      </c>
      <c r="L1395" s="10" t="s">
        <v>25</v>
      </c>
      <c r="M1395" s="10">
        <v>1</v>
      </c>
    </row>
    <row r="1396" spans="2:13" ht="15" customHeight="1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 s="10">
        <f>tblSalaries[[#This Row],[clean Salary (in local currency)]]*VLOOKUP(tblSalaries[[#This Row],[Currency]],tblXrate[],2,FALSE)</f>
        <v>72000</v>
      </c>
      <c r="H1396" t="s">
        <v>52</v>
      </c>
      <c r="I1396" s="8" t="s">
        <v>52</v>
      </c>
      <c r="J1396" t="s">
        <v>15</v>
      </c>
      <c r="L1396" s="10" t="s">
        <v>25</v>
      </c>
      <c r="M1396" s="10">
        <v>20</v>
      </c>
    </row>
    <row r="1397" spans="2:13" ht="15" customHeight="1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 s="10">
        <f>tblSalaries[[#This Row],[clean Salary (in local currency)]]*VLOOKUP(tblSalaries[[#This Row],[Currency]],tblXrate[],2,FALSE)</f>
        <v>50000</v>
      </c>
      <c r="H1397" t="s">
        <v>1580</v>
      </c>
      <c r="I1397" s="8" t="s">
        <v>20</v>
      </c>
      <c r="J1397" t="s">
        <v>15</v>
      </c>
      <c r="L1397" s="10" t="s">
        <v>9</v>
      </c>
      <c r="M1397" s="10">
        <v>7</v>
      </c>
    </row>
    <row r="1398" spans="2:13" ht="15" customHeight="1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 s="10">
        <f>tblSalaries[[#This Row],[clean Salary (in local currency)]]*VLOOKUP(tblSalaries[[#This Row],[Currency]],tblXrate[],2,FALSE)</f>
        <v>57678</v>
      </c>
      <c r="H1398" t="s">
        <v>14</v>
      </c>
      <c r="I1398" s="8" t="s">
        <v>20</v>
      </c>
      <c r="J1398" t="s">
        <v>15</v>
      </c>
      <c r="L1398" s="10" t="s">
        <v>9</v>
      </c>
      <c r="M1398" s="10">
        <v>2</v>
      </c>
    </row>
    <row r="1399" spans="2:13" ht="15" customHeight="1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 s="10">
        <f>tblSalaries[[#This Row],[clean Salary (in local currency)]]*VLOOKUP(tblSalaries[[#This Row],[Currency]],tblXrate[],2,FALSE)</f>
        <v>80442</v>
      </c>
      <c r="H1399" t="s">
        <v>1581</v>
      </c>
      <c r="I1399" s="8" t="s">
        <v>20</v>
      </c>
      <c r="J1399" t="s">
        <v>15</v>
      </c>
      <c r="L1399" s="10" t="s">
        <v>9</v>
      </c>
      <c r="M1399" s="10">
        <v>16</v>
      </c>
    </row>
    <row r="1400" spans="2:13" ht="15" customHeight="1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 s="10">
        <f>tblSalaries[[#This Row],[clean Salary (in local currency)]]*VLOOKUP(tblSalaries[[#This Row],[Currency]],tblXrate[],2,FALSE)</f>
        <v>75000</v>
      </c>
      <c r="H1400" t="s">
        <v>1582</v>
      </c>
      <c r="I1400" s="8" t="s">
        <v>52</v>
      </c>
      <c r="J1400" t="s">
        <v>15</v>
      </c>
      <c r="L1400" s="10" t="s">
        <v>25</v>
      </c>
      <c r="M1400" s="10">
        <v>9</v>
      </c>
    </row>
    <row r="1401" spans="2:13" ht="15" customHeight="1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 s="10">
        <f>tblSalaries[[#This Row],[clean Salary (in local currency)]]*VLOOKUP(tblSalaries[[#This Row],[Currency]],tblXrate[],2,FALSE)</f>
        <v>61000</v>
      </c>
      <c r="H1401" t="s">
        <v>1583</v>
      </c>
      <c r="I1401" s="8" t="s">
        <v>20</v>
      </c>
      <c r="J1401" t="s">
        <v>15</v>
      </c>
      <c r="L1401" s="10" t="s">
        <v>9</v>
      </c>
      <c r="M1401" s="10">
        <v>12</v>
      </c>
    </row>
    <row r="1402" spans="2:13" ht="15" customHeight="1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 s="10">
        <f>tblSalaries[[#This Row],[clean Salary (in local currency)]]*VLOOKUP(tblSalaries[[#This Row],[Currency]],tblXrate[],2,FALSE)</f>
        <v>77000</v>
      </c>
      <c r="H1402" t="s">
        <v>1584</v>
      </c>
      <c r="I1402" s="8" t="s">
        <v>279</v>
      </c>
      <c r="J1402" t="s">
        <v>15</v>
      </c>
      <c r="L1402" s="10" t="s">
        <v>9</v>
      </c>
      <c r="M1402" s="10">
        <v>10</v>
      </c>
    </row>
    <row r="1403" spans="2:13" ht="15" customHeight="1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 s="10">
        <f>tblSalaries[[#This Row],[clean Salary (in local currency)]]*VLOOKUP(tblSalaries[[#This Row],[Currency]],tblXrate[],2,FALSE)</f>
        <v>92000</v>
      </c>
      <c r="H1403" t="s">
        <v>488</v>
      </c>
      <c r="I1403" s="8" t="s">
        <v>488</v>
      </c>
      <c r="J1403" t="s">
        <v>15</v>
      </c>
      <c r="L1403" s="10" t="s">
        <v>18</v>
      </c>
      <c r="M1403" s="10">
        <v>9</v>
      </c>
    </row>
    <row r="1404" spans="2:13" ht="15" customHeight="1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 s="10">
        <f>tblSalaries[[#This Row],[clean Salary (in local currency)]]*VLOOKUP(tblSalaries[[#This Row],[Currency]],tblXrate[],2,FALSE)</f>
        <v>72000</v>
      </c>
      <c r="H1404" t="s">
        <v>1586</v>
      </c>
      <c r="I1404" s="8" t="s">
        <v>20</v>
      </c>
      <c r="J1404" t="s">
        <v>15</v>
      </c>
      <c r="L1404" s="10" t="s">
        <v>13</v>
      </c>
      <c r="M1404" s="10">
        <v>10</v>
      </c>
    </row>
    <row r="1405" spans="2:13" ht="15" customHeight="1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 s="10">
        <f>tblSalaries[[#This Row],[clean Salary (in local currency)]]*VLOOKUP(tblSalaries[[#This Row],[Currency]],tblXrate[],2,FALSE)</f>
        <v>14000</v>
      </c>
      <c r="H1405" t="s">
        <v>356</v>
      </c>
      <c r="I1405" s="8" t="s">
        <v>356</v>
      </c>
      <c r="J1405" t="s">
        <v>8</v>
      </c>
      <c r="L1405" s="10" t="s">
        <v>9</v>
      </c>
      <c r="M1405" s="10">
        <v>3</v>
      </c>
    </row>
    <row r="1406" spans="2:13" ht="15" customHeight="1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 s="10">
        <f>tblSalaries[[#This Row],[clean Salary (in local currency)]]*VLOOKUP(tblSalaries[[#This Row],[Currency]],tblXrate[],2,FALSE)</f>
        <v>111000</v>
      </c>
      <c r="H1406" t="s">
        <v>1587</v>
      </c>
      <c r="I1406" s="8" t="s">
        <v>52</v>
      </c>
      <c r="J1406" t="s">
        <v>15</v>
      </c>
      <c r="L1406" s="10" t="s">
        <v>18</v>
      </c>
      <c r="M1406" s="10">
        <v>10</v>
      </c>
    </row>
    <row r="1407" spans="2:13" ht="15" customHeight="1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 s="10">
        <f>tblSalaries[[#This Row],[clean Salary (in local currency)]]*VLOOKUP(tblSalaries[[#This Row],[Currency]],tblXrate[],2,FALSE)</f>
        <v>80000</v>
      </c>
      <c r="H1407" t="s">
        <v>1588</v>
      </c>
      <c r="I1407" s="8" t="s">
        <v>20</v>
      </c>
      <c r="J1407" t="s">
        <v>15</v>
      </c>
      <c r="L1407" s="10" t="s">
        <v>9</v>
      </c>
      <c r="M1407" s="10">
        <v>20</v>
      </c>
    </row>
    <row r="1408" spans="2:13" ht="15" customHeight="1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 s="10">
        <f>tblSalaries[[#This Row],[clean Salary (in local currency)]]*VLOOKUP(tblSalaries[[#This Row],[Currency]],tblXrate[],2,FALSE)</f>
        <v>57875.729234188344</v>
      </c>
      <c r="H1408" t="s">
        <v>1590</v>
      </c>
      <c r="I1408" s="8" t="s">
        <v>20</v>
      </c>
      <c r="J1408" t="s">
        <v>8</v>
      </c>
      <c r="L1408" s="10" t="s">
        <v>9</v>
      </c>
      <c r="M1408" s="10">
        <v>5.5</v>
      </c>
    </row>
    <row r="1409" spans="2:13" ht="15" customHeight="1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 s="10">
        <f>tblSalaries[[#This Row],[clean Salary (in local currency)]]*VLOOKUP(tblSalaries[[#This Row],[Currency]],tblXrate[],2,FALSE)</f>
        <v>25000</v>
      </c>
      <c r="H1409" t="s">
        <v>310</v>
      </c>
      <c r="I1409" s="8" t="s">
        <v>310</v>
      </c>
      <c r="J1409" t="s">
        <v>8</v>
      </c>
      <c r="L1409" s="10" t="s">
        <v>18</v>
      </c>
      <c r="M1409" s="10">
        <v>8</v>
      </c>
    </row>
    <row r="1410" spans="2:13" ht="15" customHeight="1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 s="10">
        <f>tblSalaries[[#This Row],[clean Salary (in local currency)]]*VLOOKUP(tblSalaries[[#This Row],[Currency]],tblXrate[],2,FALSE)</f>
        <v>24000</v>
      </c>
      <c r="H1410" t="s">
        <v>1592</v>
      </c>
      <c r="I1410" s="8" t="s">
        <v>488</v>
      </c>
      <c r="J1410" t="s">
        <v>15</v>
      </c>
      <c r="L1410" s="10" t="s">
        <v>25</v>
      </c>
      <c r="M1410" s="10">
        <v>2</v>
      </c>
    </row>
    <row r="1411" spans="2:13" ht="15" customHeight="1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 s="10">
        <f>tblSalaries[[#This Row],[clean Salary (in local currency)]]*VLOOKUP(tblSalaries[[#This Row],[Currency]],tblXrate[],2,FALSE)</f>
        <v>61000</v>
      </c>
      <c r="H1411" t="s">
        <v>1593</v>
      </c>
      <c r="I1411" s="8" t="s">
        <v>52</v>
      </c>
      <c r="J1411" t="s">
        <v>15</v>
      </c>
      <c r="L1411" s="10" t="s">
        <v>18</v>
      </c>
      <c r="M1411" s="10">
        <v>25</v>
      </c>
    </row>
    <row r="1412" spans="2:13" ht="15" customHeight="1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 s="10">
        <f>tblSalaries[[#This Row],[clean Salary (in local currency)]]*VLOOKUP(tblSalaries[[#This Row],[Currency]],tblXrate[],2,FALSE)</f>
        <v>56095.031102144967</v>
      </c>
      <c r="H1412" t="s">
        <v>1595</v>
      </c>
      <c r="I1412" s="8" t="s">
        <v>20</v>
      </c>
      <c r="J1412" t="s">
        <v>84</v>
      </c>
      <c r="L1412" s="10" t="s">
        <v>18</v>
      </c>
      <c r="M1412" s="10">
        <v>11</v>
      </c>
    </row>
    <row r="1413" spans="2:13" ht="15" customHeight="1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 s="10">
        <f>tblSalaries[[#This Row],[clean Salary (in local currency)]]*VLOOKUP(tblSalaries[[#This Row],[Currency]],tblXrate[],2,FALSE)</f>
        <v>71393.675948184507</v>
      </c>
      <c r="H1413" t="s">
        <v>1287</v>
      </c>
      <c r="I1413" s="8" t="s">
        <v>310</v>
      </c>
      <c r="J1413" t="s">
        <v>84</v>
      </c>
      <c r="L1413" s="10" t="s">
        <v>18</v>
      </c>
      <c r="M1413" s="10">
        <v>5</v>
      </c>
    </row>
    <row r="1414" spans="2:13" ht="15" customHeight="1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 s="10">
        <f>tblSalaries[[#This Row],[clean Salary (in local currency)]]*VLOOKUP(tblSalaries[[#This Row],[Currency]],tblXrate[],2,FALSE)</f>
        <v>96230</v>
      </c>
      <c r="H1414" t="s">
        <v>1596</v>
      </c>
      <c r="I1414" s="8" t="s">
        <v>52</v>
      </c>
      <c r="J1414" t="s">
        <v>15</v>
      </c>
      <c r="L1414" s="10" t="s">
        <v>9</v>
      </c>
      <c r="M1414" s="10">
        <v>18</v>
      </c>
    </row>
    <row r="1415" spans="2:13" ht="15" customHeight="1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 s="10">
        <f>tblSalaries[[#This Row],[clean Salary (in local currency)]]*VLOOKUP(tblSalaries[[#This Row],[Currency]],tblXrate[],2,FALSE)</f>
        <v>75000</v>
      </c>
      <c r="H1415" t="s">
        <v>207</v>
      </c>
      <c r="I1415" s="8" t="s">
        <v>20</v>
      </c>
      <c r="J1415" t="s">
        <v>15</v>
      </c>
      <c r="L1415" s="10" t="s">
        <v>18</v>
      </c>
      <c r="M1415" s="10">
        <v>1.5</v>
      </c>
    </row>
    <row r="1416" spans="2:13" ht="15" customHeight="1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 s="10">
        <f>tblSalaries[[#This Row],[clean Salary (in local currency)]]*VLOOKUP(tblSalaries[[#This Row],[Currency]],tblXrate[],2,FALSE)</f>
        <v>102000</v>
      </c>
      <c r="H1416" t="s">
        <v>108</v>
      </c>
      <c r="I1416" s="8" t="s">
        <v>20</v>
      </c>
      <c r="J1416" t="s">
        <v>15</v>
      </c>
      <c r="L1416" s="10" t="s">
        <v>9</v>
      </c>
      <c r="M1416" s="10">
        <v>5</v>
      </c>
    </row>
    <row r="1417" spans="2:13" ht="15" customHeight="1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 s="10">
        <f>tblSalaries[[#This Row],[clean Salary (in local currency)]]*VLOOKUP(tblSalaries[[#This Row],[Currency]],tblXrate[],2,FALSE)</f>
        <v>19008.034062397041</v>
      </c>
      <c r="H1417" t="s">
        <v>1598</v>
      </c>
      <c r="I1417" s="8" t="s">
        <v>52</v>
      </c>
      <c r="J1417" t="s">
        <v>1131</v>
      </c>
      <c r="L1417" s="10" t="s">
        <v>9</v>
      </c>
      <c r="M1417" s="10">
        <v>3</v>
      </c>
    </row>
    <row r="1418" spans="2:13" ht="15" customHeight="1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 s="10">
        <f>tblSalaries[[#This Row],[clean Salary (in local currency)]]*VLOOKUP(tblSalaries[[#This Row],[Currency]],tblXrate[],2,FALSE)</f>
        <v>4356</v>
      </c>
      <c r="H1418" t="s">
        <v>207</v>
      </c>
      <c r="I1418" s="8" t="s">
        <v>20</v>
      </c>
      <c r="J1418" t="s">
        <v>8</v>
      </c>
      <c r="L1418" s="10" t="s">
        <v>9</v>
      </c>
      <c r="M1418" s="10">
        <v>5</v>
      </c>
    </row>
    <row r="1419" spans="2:13" ht="15" customHeight="1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 s="10">
        <f>tblSalaries[[#This Row],[clean Salary (in local currency)]]*VLOOKUP(tblSalaries[[#This Row],[Currency]],tblXrate[],2,FALSE)</f>
        <v>5342.3750062327708</v>
      </c>
      <c r="H1419" t="s">
        <v>932</v>
      </c>
      <c r="I1419" s="8" t="s">
        <v>310</v>
      </c>
      <c r="J1419" t="s">
        <v>8</v>
      </c>
      <c r="L1419" s="10" t="s">
        <v>9</v>
      </c>
      <c r="M1419" s="10">
        <v>4</v>
      </c>
    </row>
    <row r="1420" spans="2:13" ht="15" customHeight="1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 s="10">
        <f>tblSalaries[[#This Row],[clean Salary (in local currency)]]*VLOOKUP(tblSalaries[[#This Row],[Currency]],tblXrate[],2,FALSE)</f>
        <v>67000</v>
      </c>
      <c r="H1420" t="s">
        <v>1599</v>
      </c>
      <c r="I1420" s="8" t="s">
        <v>52</v>
      </c>
      <c r="J1420" t="s">
        <v>15</v>
      </c>
      <c r="L1420" s="10" t="s">
        <v>18</v>
      </c>
      <c r="M1420" s="10">
        <v>20</v>
      </c>
    </row>
    <row r="1421" spans="2:13" ht="15" customHeight="1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 s="10">
        <f>tblSalaries[[#This Row],[clean Salary (in local currency)]]*VLOOKUP(tblSalaries[[#This Row],[Currency]],tblXrate[],2,FALSE)</f>
        <v>8547.8000099724322</v>
      </c>
      <c r="H1421" t="s">
        <v>1324</v>
      </c>
      <c r="I1421" s="8" t="s">
        <v>20</v>
      </c>
      <c r="J1421" t="s">
        <v>8</v>
      </c>
      <c r="L1421" s="10" t="s">
        <v>9</v>
      </c>
      <c r="M1421" s="10">
        <v>7</v>
      </c>
    </row>
    <row r="1422" spans="2:13" ht="15" customHeight="1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 s="10">
        <f>tblSalaries[[#This Row],[clean Salary (in local currency)]]*VLOOKUP(tblSalaries[[#This Row],[Currency]],tblXrate[],2,FALSE)</f>
        <v>16027.125018698311</v>
      </c>
      <c r="H1422" t="s">
        <v>153</v>
      </c>
      <c r="I1422" s="8" t="s">
        <v>20</v>
      </c>
      <c r="J1422" t="s">
        <v>8</v>
      </c>
      <c r="L1422" s="10" t="s">
        <v>9</v>
      </c>
      <c r="M1422" s="10">
        <v>4</v>
      </c>
    </row>
    <row r="1423" spans="2:13" ht="15" customHeight="1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 s="10">
        <f>tblSalaries[[#This Row],[clean Salary (in local currency)]]*VLOOKUP(tblSalaries[[#This Row],[Currency]],tblXrate[],2,FALSE)</f>
        <v>10684.750012465542</v>
      </c>
      <c r="H1423" t="s">
        <v>83</v>
      </c>
      <c r="I1423" s="8" t="s">
        <v>356</v>
      </c>
      <c r="J1423" t="s">
        <v>8</v>
      </c>
      <c r="L1423" s="10" t="s">
        <v>18</v>
      </c>
      <c r="M1423" s="10">
        <v>36</v>
      </c>
    </row>
    <row r="1424" spans="2:13" ht="15" customHeight="1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 s="10">
        <f>tblSalaries[[#This Row],[clean Salary (in local currency)]]*VLOOKUP(tblSalaries[[#This Row],[Currency]],tblXrate[],2,FALSE)</f>
        <v>30000</v>
      </c>
      <c r="H1424" t="s">
        <v>1602</v>
      </c>
      <c r="I1424" s="8" t="s">
        <v>310</v>
      </c>
      <c r="J1424" t="s">
        <v>179</v>
      </c>
      <c r="L1424" s="10" t="s">
        <v>9</v>
      </c>
      <c r="M1424" s="10">
        <v>8</v>
      </c>
    </row>
    <row r="1425" spans="2:13" ht="15" customHeight="1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 s="10">
        <f>tblSalaries[[#This Row],[clean Salary (in local currency)]]*VLOOKUP(tblSalaries[[#This Row],[Currency]],tblXrate[],2,FALSE)</f>
        <v>8903.9583437212841</v>
      </c>
      <c r="H1425" t="s">
        <v>1603</v>
      </c>
      <c r="I1425" s="8" t="s">
        <v>52</v>
      </c>
      <c r="J1425" t="s">
        <v>8</v>
      </c>
      <c r="L1425" s="10" t="s">
        <v>18</v>
      </c>
      <c r="M1425" s="10">
        <v>0</v>
      </c>
    </row>
    <row r="1426" spans="2:13" ht="15" customHeight="1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 s="10">
        <f>tblSalaries[[#This Row],[clean Salary (in local currency)]]*VLOOKUP(tblSalaries[[#This Row],[Currency]],tblXrate[],2,FALSE)</f>
        <v>20000</v>
      </c>
      <c r="H1426" t="s">
        <v>635</v>
      </c>
      <c r="I1426" s="8" t="s">
        <v>52</v>
      </c>
      <c r="J1426" t="s">
        <v>8</v>
      </c>
      <c r="L1426" s="10" t="s">
        <v>186</v>
      </c>
      <c r="M1426" s="10">
        <v>10</v>
      </c>
    </row>
    <row r="1427" spans="2:13" ht="15" customHeight="1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 s="10">
        <f>tblSalaries[[#This Row],[clean Salary (in local currency)]]*VLOOKUP(tblSalaries[[#This Row],[Currency]],tblXrate[],2,FALSE)</f>
        <v>87712.230450626681</v>
      </c>
      <c r="H1427" t="s">
        <v>214</v>
      </c>
      <c r="I1427" s="8" t="s">
        <v>20</v>
      </c>
      <c r="J1427" t="s">
        <v>84</v>
      </c>
      <c r="L1427" s="10" t="s">
        <v>9</v>
      </c>
      <c r="M1427" s="10">
        <v>10</v>
      </c>
    </row>
    <row r="1428" spans="2:13" ht="15" customHeight="1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 s="10">
        <f>tblSalaries[[#This Row],[clean Salary (in local currency)]]*VLOOKUP(tblSalaries[[#This Row],[Currency]],tblXrate[],2,FALSE)</f>
        <v>17807.916687442568</v>
      </c>
      <c r="H1428" t="s">
        <v>1604</v>
      </c>
      <c r="I1428" s="8" t="s">
        <v>52</v>
      </c>
      <c r="J1428" t="s">
        <v>8</v>
      </c>
      <c r="L1428" s="10" t="s">
        <v>13</v>
      </c>
      <c r="M1428" s="10">
        <v>6</v>
      </c>
    </row>
    <row r="1429" spans="2:13" ht="15" customHeight="1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 s="10">
        <f>tblSalaries[[#This Row],[clean Salary (in local currency)]]*VLOOKUP(tblSalaries[[#This Row],[Currency]],tblXrate[],2,FALSE)</f>
        <v>41000</v>
      </c>
      <c r="H1429" t="s">
        <v>135</v>
      </c>
      <c r="I1429" s="8" t="s">
        <v>20</v>
      </c>
      <c r="J1429" t="s">
        <v>654</v>
      </c>
      <c r="L1429" s="10" t="s">
        <v>18</v>
      </c>
      <c r="M1429" s="10">
        <v>2</v>
      </c>
    </row>
    <row r="1430" spans="2:13" ht="15" customHeight="1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 s="10">
        <f>tblSalaries[[#This Row],[clean Salary (in local currency)]]*VLOOKUP(tblSalaries[[#This Row],[Currency]],tblXrate[],2,FALSE)</f>
        <v>60000</v>
      </c>
      <c r="H1430" t="s">
        <v>1605</v>
      </c>
      <c r="I1430" s="8" t="s">
        <v>52</v>
      </c>
      <c r="J1430" t="s">
        <v>15</v>
      </c>
      <c r="L1430" s="10" t="s">
        <v>18</v>
      </c>
      <c r="M1430" s="10">
        <v>4</v>
      </c>
    </row>
    <row r="1431" spans="2:13" ht="15" customHeight="1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 s="10">
        <f>tblSalaries[[#This Row],[clean Salary (in local currency)]]*VLOOKUP(tblSalaries[[#This Row],[Currency]],tblXrate[],2,FALSE)</f>
        <v>32187.34988380854</v>
      </c>
      <c r="H1431" t="s">
        <v>20</v>
      </c>
      <c r="I1431" s="8" t="s">
        <v>20</v>
      </c>
      <c r="J1431" t="s">
        <v>1607</v>
      </c>
      <c r="L1431" s="10" t="s">
        <v>13</v>
      </c>
      <c r="M1431" s="10">
        <v>2</v>
      </c>
    </row>
    <row r="1432" spans="2:13" ht="15" customHeight="1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 s="10">
        <f>tblSalaries[[#This Row],[clean Salary (in local currency)]]*VLOOKUP(tblSalaries[[#This Row],[Currency]],tblXrate[],2,FALSE)</f>
        <v>39879.404680246938</v>
      </c>
      <c r="H1432" t="s">
        <v>1608</v>
      </c>
      <c r="I1432" s="8" t="s">
        <v>279</v>
      </c>
      <c r="J1432" t="s">
        <v>1609</v>
      </c>
      <c r="L1432" s="10" t="s">
        <v>9</v>
      </c>
      <c r="M1432" s="10">
        <v>5</v>
      </c>
    </row>
    <row r="1433" spans="2:13" ht="15" customHeight="1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 s="10">
        <f>tblSalaries[[#This Row],[clean Salary (in local currency)]]*VLOOKUP(tblSalaries[[#This Row],[Currency]],tblXrate[],2,FALSE)</f>
        <v>5698.5333399816218</v>
      </c>
      <c r="H1433" t="s">
        <v>20</v>
      </c>
      <c r="I1433" s="8" t="s">
        <v>20</v>
      </c>
      <c r="J1433" t="s">
        <v>8</v>
      </c>
      <c r="L1433" s="10" t="s">
        <v>18</v>
      </c>
      <c r="M1433" s="10">
        <v>2</v>
      </c>
    </row>
    <row r="1434" spans="2:13" ht="15" customHeight="1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 s="10">
        <f>tblSalaries[[#This Row],[clean Salary (in local currency)]]*VLOOKUP(tblSalaries[[#This Row],[Currency]],tblXrate[],2,FALSE)</f>
        <v>7123.1666749770275</v>
      </c>
      <c r="H1434" t="s">
        <v>986</v>
      </c>
      <c r="I1434" s="8" t="s">
        <v>52</v>
      </c>
      <c r="J1434" t="s">
        <v>8</v>
      </c>
      <c r="L1434" s="10" t="s">
        <v>9</v>
      </c>
      <c r="M1434" s="10">
        <v>6</v>
      </c>
    </row>
    <row r="1435" spans="2:13" ht="15" customHeight="1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 s="10">
        <f>tblSalaries[[#This Row],[clean Salary (in local currency)]]*VLOOKUP(tblSalaries[[#This Row],[Currency]],tblXrate[],2,FALSE)</f>
        <v>4451.9791718606421</v>
      </c>
      <c r="H1435" t="s">
        <v>1613</v>
      </c>
      <c r="I1435" s="8" t="s">
        <v>52</v>
      </c>
      <c r="J1435" t="s">
        <v>8</v>
      </c>
      <c r="L1435" s="10" t="s">
        <v>18</v>
      </c>
      <c r="M1435" s="10">
        <v>15</v>
      </c>
    </row>
    <row r="1436" spans="2:13" ht="15" customHeight="1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 s="10">
        <f>tblSalaries[[#This Row],[clean Salary (in local currency)]]*VLOOKUP(tblSalaries[[#This Row],[Currency]],tblXrate[],2,FALSE)</f>
        <v>6410.8500074793246</v>
      </c>
      <c r="H1436" t="s">
        <v>256</v>
      </c>
      <c r="I1436" s="8" t="s">
        <v>20</v>
      </c>
      <c r="J1436" t="s">
        <v>8</v>
      </c>
      <c r="L1436" s="10" t="s">
        <v>18</v>
      </c>
      <c r="M1436" s="10">
        <v>6</v>
      </c>
    </row>
    <row r="1437" spans="2:13" ht="15" customHeight="1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 s="10">
        <f>tblSalaries[[#This Row],[clean Salary (in local currency)]]*VLOOKUP(tblSalaries[[#This Row],[Currency]],tblXrate[],2,FALSE)</f>
        <v>20479.104190558952</v>
      </c>
      <c r="H1437" t="s">
        <v>201</v>
      </c>
      <c r="I1437" s="8" t="s">
        <v>52</v>
      </c>
      <c r="J1437" t="s">
        <v>8</v>
      </c>
      <c r="L1437" s="10" t="s">
        <v>13</v>
      </c>
      <c r="M1437" s="10">
        <v>12</v>
      </c>
    </row>
    <row r="1438" spans="2:13" ht="15" customHeight="1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 s="10">
        <f>tblSalaries[[#This Row],[clean Salary (in local currency)]]*VLOOKUP(tblSalaries[[#This Row],[Currency]],tblXrate[],2,FALSE)</f>
        <v>11040.908346214392</v>
      </c>
      <c r="H1438" t="s">
        <v>1615</v>
      </c>
      <c r="I1438" s="8" t="s">
        <v>20</v>
      </c>
      <c r="J1438" t="s">
        <v>8</v>
      </c>
      <c r="L1438" s="10" t="s">
        <v>25</v>
      </c>
      <c r="M1438" s="10">
        <v>5</v>
      </c>
    </row>
    <row r="1439" spans="2:13" ht="15" customHeight="1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 s="10">
        <f>tblSalaries[[#This Row],[clean Salary (in local currency)]]*VLOOKUP(tblSalaries[[#This Row],[Currency]],tblXrate[],2,FALSE)</f>
        <v>17807.916687442568</v>
      </c>
      <c r="H1439" t="s">
        <v>658</v>
      </c>
      <c r="I1439" s="8" t="s">
        <v>67</v>
      </c>
      <c r="J1439" t="s">
        <v>8</v>
      </c>
      <c r="L1439" s="10" t="s">
        <v>18</v>
      </c>
      <c r="M1439" s="10">
        <v>7</v>
      </c>
    </row>
    <row r="1440" spans="2:13" ht="15" customHeight="1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 s="10">
        <f>tblSalaries[[#This Row],[clean Salary (in local currency)]]*VLOOKUP(tblSalaries[[#This Row],[Currency]],tblXrate[],2,FALSE)</f>
        <v>3561.5833374885137</v>
      </c>
      <c r="H1440" t="s">
        <v>749</v>
      </c>
      <c r="I1440" s="8" t="s">
        <v>20</v>
      </c>
      <c r="J1440" t="s">
        <v>8</v>
      </c>
      <c r="L1440" s="10" t="s">
        <v>9</v>
      </c>
      <c r="M1440" s="10">
        <v>11</v>
      </c>
    </row>
    <row r="1441" spans="2:13" ht="15" customHeight="1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 s="10">
        <f>tblSalaries[[#This Row],[clean Salary (in local currency)]]*VLOOKUP(tblSalaries[[#This Row],[Currency]],tblXrate[],2,FALSE)</f>
        <v>26795.030625143831</v>
      </c>
      <c r="H1441" t="s">
        <v>1618</v>
      </c>
      <c r="I1441" s="8" t="s">
        <v>20</v>
      </c>
      <c r="J1441" t="s">
        <v>71</v>
      </c>
      <c r="L1441" s="10" t="s">
        <v>18</v>
      </c>
      <c r="M1441" s="10">
        <v>5</v>
      </c>
    </row>
    <row r="1442" spans="2:13" ht="15" customHeight="1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 s="10">
        <f>tblSalaries[[#This Row],[clean Salary (in local currency)]]*VLOOKUP(tblSalaries[[#This Row],[Currency]],tblXrate[],2,FALSE)</f>
        <v>20400</v>
      </c>
      <c r="H1442" t="s">
        <v>1619</v>
      </c>
      <c r="I1442" s="8" t="s">
        <v>52</v>
      </c>
      <c r="J1442" t="s">
        <v>1620</v>
      </c>
      <c r="L1442" s="10" t="s">
        <v>25</v>
      </c>
      <c r="M1442" s="10">
        <v>10</v>
      </c>
    </row>
    <row r="1443" spans="2:13" ht="15" customHeight="1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 s="10">
        <f>tblSalaries[[#This Row],[clean Salary (in local currency)]]*VLOOKUP(tblSalaries[[#This Row],[Currency]],tblXrate[],2,FALSE)</f>
        <v>39404.456801682099</v>
      </c>
      <c r="H1443" t="s">
        <v>1621</v>
      </c>
      <c r="I1443" s="8" t="s">
        <v>310</v>
      </c>
      <c r="J1443" t="s">
        <v>71</v>
      </c>
      <c r="L1443" s="10" t="s">
        <v>9</v>
      </c>
      <c r="M1443" s="10">
        <v>35</v>
      </c>
    </row>
    <row r="1444" spans="2:13" ht="15" customHeight="1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 s="10">
        <f>tblSalaries[[#This Row],[clean Salary (in local currency)]]*VLOOKUP(tblSalaries[[#This Row],[Currency]],tblXrate[],2,FALSE)</f>
        <v>149907.13380100971</v>
      </c>
      <c r="H1444" t="s">
        <v>1622</v>
      </c>
      <c r="I1444" s="8" t="s">
        <v>20</v>
      </c>
      <c r="J1444" t="s">
        <v>1623</v>
      </c>
      <c r="L1444" s="10" t="s">
        <v>9</v>
      </c>
      <c r="M1444" s="10">
        <v>7</v>
      </c>
    </row>
    <row r="1445" spans="2:13" ht="15" customHeight="1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 s="10">
        <f>tblSalaries[[#This Row],[clean Salary (in local currency)]]*VLOOKUP(tblSalaries[[#This Row],[Currency]],tblXrate[],2,FALSE)</f>
        <v>4095.8208381117906</v>
      </c>
      <c r="H1445" t="s">
        <v>1624</v>
      </c>
      <c r="I1445" s="8" t="s">
        <v>20</v>
      </c>
      <c r="J1445" t="s">
        <v>8</v>
      </c>
      <c r="L1445" s="10" t="s">
        <v>9</v>
      </c>
      <c r="M1445" s="10">
        <v>1.6</v>
      </c>
    </row>
    <row r="1446" spans="2:13" ht="15" customHeight="1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 s="10">
        <f>tblSalaries[[#This Row],[clean Salary (in local currency)]]*VLOOKUP(tblSalaries[[#This Row],[Currency]],tblXrate[],2,FALSE)</f>
        <v>127488.70705032947</v>
      </c>
      <c r="H1446" t="s">
        <v>1626</v>
      </c>
      <c r="I1446" s="8" t="s">
        <v>310</v>
      </c>
      <c r="J1446" t="s">
        <v>84</v>
      </c>
      <c r="L1446" s="10" t="s">
        <v>9</v>
      </c>
      <c r="M1446" s="10">
        <v>7</v>
      </c>
    </row>
    <row r="1447" spans="2:13" ht="15" customHeight="1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 s="10">
        <f>tblSalaries[[#This Row],[clean Salary (in local currency)]]*VLOOKUP(tblSalaries[[#This Row],[Currency]],tblXrate[],2,FALSE)</f>
        <v>58318.59606648951</v>
      </c>
      <c r="H1447" t="s">
        <v>1628</v>
      </c>
      <c r="I1447" s="8" t="s">
        <v>52</v>
      </c>
      <c r="J1447" t="s">
        <v>71</v>
      </c>
      <c r="L1447" s="10" t="s">
        <v>13</v>
      </c>
      <c r="M1447" s="10">
        <v>20</v>
      </c>
    </row>
    <row r="1448" spans="2:13" ht="15" customHeight="1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 s="10">
        <f>tblSalaries[[#This Row],[clean Salary (in local currency)]]*VLOOKUP(tblSalaries[[#This Row],[Currency]],tblXrate[],2,FALSE)</f>
        <v>9509.8988293070688</v>
      </c>
      <c r="H1448" t="s">
        <v>1630</v>
      </c>
      <c r="I1448" s="8" t="s">
        <v>488</v>
      </c>
      <c r="J1448" t="s">
        <v>48</v>
      </c>
      <c r="L1448" s="10" t="s">
        <v>9</v>
      </c>
      <c r="M1448" s="10">
        <v>2</v>
      </c>
    </row>
    <row r="1449" spans="2:13" ht="15" customHeight="1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 s="10">
        <f>tblSalaries[[#This Row],[clean Salary (in local currency)]]*VLOOKUP(tblSalaries[[#This Row],[Currency]],tblXrate[],2,FALSE)</f>
        <v>12821.700014958649</v>
      </c>
      <c r="H1449" t="s">
        <v>1632</v>
      </c>
      <c r="I1449" s="8" t="s">
        <v>20</v>
      </c>
      <c r="J1449" t="s">
        <v>8</v>
      </c>
      <c r="L1449" s="10" t="s">
        <v>9</v>
      </c>
      <c r="M1449" s="10">
        <v>3</v>
      </c>
    </row>
    <row r="1450" spans="2:13" ht="15" customHeight="1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 s="10">
        <f>tblSalaries[[#This Row],[clean Salary (in local currency)]]*VLOOKUP(tblSalaries[[#This Row],[Currency]],tblXrate[],2,FALSE)</f>
        <v>4000</v>
      </c>
      <c r="H1450" t="s">
        <v>1633</v>
      </c>
      <c r="I1450" s="8" t="s">
        <v>20</v>
      </c>
      <c r="J1450" t="s">
        <v>8</v>
      </c>
      <c r="L1450" s="10" t="s">
        <v>13</v>
      </c>
      <c r="M1450" s="10">
        <v>6</v>
      </c>
    </row>
    <row r="1451" spans="2:13" ht="15" customHeight="1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 s="10">
        <f>tblSalaries[[#This Row],[clean Salary (in local currency)]]*VLOOKUP(tblSalaries[[#This Row],[Currency]],tblXrate[],2,FALSE)</f>
        <v>42000</v>
      </c>
      <c r="H1451" t="s">
        <v>1634</v>
      </c>
      <c r="I1451" s="8" t="s">
        <v>20</v>
      </c>
      <c r="J1451" t="s">
        <v>15</v>
      </c>
      <c r="L1451" s="10" t="s">
        <v>13</v>
      </c>
      <c r="M1451" s="10">
        <v>2</v>
      </c>
    </row>
    <row r="1452" spans="2:13" ht="15" customHeight="1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 s="10">
        <f>tblSalaries[[#This Row],[clean Salary (in local currency)]]*VLOOKUP(tblSalaries[[#This Row],[Currency]],tblXrate[],2,FALSE)</f>
        <v>3200</v>
      </c>
      <c r="H1452" t="s">
        <v>1636</v>
      </c>
      <c r="I1452" s="8" t="s">
        <v>52</v>
      </c>
      <c r="J1452" t="s">
        <v>8</v>
      </c>
      <c r="L1452" s="10" t="s">
        <v>13</v>
      </c>
      <c r="M1452" s="10">
        <v>19</v>
      </c>
    </row>
    <row r="1453" spans="2:13" ht="15" customHeight="1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 s="10">
        <f>tblSalaries[[#This Row],[clean Salary (in local currency)]]*VLOOKUP(tblSalaries[[#This Row],[Currency]],tblXrate[],2,FALSE)</f>
        <v>60000</v>
      </c>
      <c r="H1453" t="s">
        <v>1637</v>
      </c>
      <c r="I1453" s="8" t="s">
        <v>20</v>
      </c>
      <c r="J1453" t="s">
        <v>1638</v>
      </c>
      <c r="L1453" s="10" t="s">
        <v>18</v>
      </c>
      <c r="M1453" s="10">
        <v>10</v>
      </c>
    </row>
    <row r="1454" spans="2:13" ht="15" customHeight="1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 s="10">
        <f>tblSalaries[[#This Row],[clean Salary (in local currency)]]*VLOOKUP(tblSalaries[[#This Row],[Currency]],tblXrate[],2,FALSE)</f>
        <v>85000</v>
      </c>
      <c r="H1454" t="s">
        <v>1639</v>
      </c>
      <c r="I1454" s="8" t="s">
        <v>20</v>
      </c>
      <c r="J1454" t="s">
        <v>15</v>
      </c>
      <c r="L1454" s="10" t="s">
        <v>9</v>
      </c>
      <c r="M1454" s="10">
        <v>9</v>
      </c>
    </row>
    <row r="1455" spans="2:13" ht="15" customHeight="1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 s="10">
        <f>tblSalaries[[#This Row],[clean Salary (in local currency)]]*VLOOKUP(tblSalaries[[#This Row],[Currency]],tblXrate[],2,FALSE)</f>
        <v>109000</v>
      </c>
      <c r="H1455" t="s">
        <v>1640</v>
      </c>
      <c r="I1455" s="8" t="s">
        <v>52</v>
      </c>
      <c r="J1455" t="s">
        <v>15</v>
      </c>
      <c r="L1455" s="10" t="s">
        <v>9</v>
      </c>
      <c r="M1455" s="10">
        <v>15</v>
      </c>
    </row>
    <row r="1456" spans="2:13" ht="15" customHeight="1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 s="10">
        <f>tblSalaries[[#This Row],[clean Salary (in local currency)]]*VLOOKUP(tblSalaries[[#This Row],[Currency]],tblXrate[],2,FALSE)</f>
        <v>76223.966339496474</v>
      </c>
      <c r="H1456" t="s">
        <v>108</v>
      </c>
      <c r="I1456" s="8" t="s">
        <v>20</v>
      </c>
      <c r="J1456" t="s">
        <v>1351</v>
      </c>
      <c r="L1456" s="10" t="s">
        <v>13</v>
      </c>
      <c r="M1456" s="10">
        <v>14</v>
      </c>
    </row>
    <row r="1457" spans="2:13" ht="15" customHeight="1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 s="10">
        <f>tblSalaries[[#This Row],[clean Salary (in local currency)]]*VLOOKUP(tblSalaries[[#This Row],[Currency]],tblXrate[],2,FALSE)</f>
        <v>77000</v>
      </c>
      <c r="H1457" t="s">
        <v>1642</v>
      </c>
      <c r="I1457" s="8" t="s">
        <v>279</v>
      </c>
      <c r="J1457" t="s">
        <v>15</v>
      </c>
      <c r="L1457" s="10" t="s">
        <v>18</v>
      </c>
      <c r="M1457" s="10">
        <v>13</v>
      </c>
    </row>
    <row r="1458" spans="2:13" ht="15" customHeight="1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 s="10">
        <f>tblSalaries[[#This Row],[clean Salary (in local currency)]]*VLOOKUP(tblSalaries[[#This Row],[Currency]],tblXrate[],2,FALSE)</f>
        <v>25000</v>
      </c>
      <c r="H1458" t="s">
        <v>214</v>
      </c>
      <c r="I1458" s="8" t="s">
        <v>20</v>
      </c>
      <c r="J1458" t="s">
        <v>8</v>
      </c>
      <c r="L1458" s="10" t="s">
        <v>13</v>
      </c>
      <c r="M1458" s="10">
        <v>4</v>
      </c>
    </row>
    <row r="1459" spans="2:13" ht="15" customHeight="1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 s="10">
        <f>tblSalaries[[#This Row],[clean Salary (in local currency)]]*VLOOKUP(tblSalaries[[#This Row],[Currency]],tblXrate[],2,FALSE)</f>
        <v>64000</v>
      </c>
      <c r="H1459" t="s">
        <v>564</v>
      </c>
      <c r="I1459" s="8" t="s">
        <v>52</v>
      </c>
      <c r="J1459" t="s">
        <v>15</v>
      </c>
      <c r="L1459" s="10" t="s">
        <v>18</v>
      </c>
      <c r="M1459" s="10">
        <v>12</v>
      </c>
    </row>
    <row r="1460" spans="2:13" ht="15" customHeight="1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 s="10">
        <f>tblSalaries[[#This Row],[clean Salary (in local currency)]]*VLOOKUP(tblSalaries[[#This Row],[Currency]],tblXrate[],2,FALSE)</f>
        <v>231119.74856804207</v>
      </c>
      <c r="H1460" t="s">
        <v>1643</v>
      </c>
      <c r="I1460" s="8" t="s">
        <v>279</v>
      </c>
      <c r="J1460" t="s">
        <v>71</v>
      </c>
      <c r="L1460" s="10" t="s">
        <v>18</v>
      </c>
      <c r="M1460" s="10">
        <v>10</v>
      </c>
    </row>
    <row r="1461" spans="2:13" ht="15" customHeight="1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 s="10">
        <f>tblSalaries[[#This Row],[clean Salary (in local currency)]]*VLOOKUP(tblSalaries[[#This Row],[Currency]],tblXrate[],2,FALSE)</f>
        <v>76000</v>
      </c>
      <c r="H1461" t="s">
        <v>688</v>
      </c>
      <c r="I1461" s="8" t="s">
        <v>20</v>
      </c>
      <c r="J1461" t="s">
        <v>15</v>
      </c>
      <c r="L1461" s="10" t="s">
        <v>13</v>
      </c>
      <c r="M1461" s="10">
        <v>10</v>
      </c>
    </row>
    <row r="1462" spans="2:13" ht="15" customHeight="1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 s="10">
        <f>tblSalaries[[#This Row],[clean Salary (in local currency)]]*VLOOKUP(tblSalaries[[#This Row],[Currency]],tblXrate[],2,FALSE)</f>
        <v>15761.782720672842</v>
      </c>
      <c r="H1462" t="s">
        <v>20</v>
      </c>
      <c r="I1462" s="8" t="s">
        <v>20</v>
      </c>
      <c r="J1462" t="s">
        <v>71</v>
      </c>
      <c r="L1462" s="10" t="s">
        <v>18</v>
      </c>
      <c r="M1462" s="10">
        <v>8</v>
      </c>
    </row>
    <row r="1463" spans="2:13" ht="15" customHeight="1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 s="10">
        <f>tblSalaries[[#This Row],[clean Salary (in local currency)]]*VLOOKUP(tblSalaries[[#This Row],[Currency]],tblXrate[],2,FALSE)</f>
        <v>168285.09330643489</v>
      </c>
      <c r="H1463" t="s">
        <v>279</v>
      </c>
      <c r="I1463" s="8" t="s">
        <v>279</v>
      </c>
      <c r="J1463" t="s">
        <v>84</v>
      </c>
      <c r="L1463" s="10" t="s">
        <v>18</v>
      </c>
      <c r="M1463" s="10">
        <v>17</v>
      </c>
    </row>
    <row r="1464" spans="2:13" ht="15" customHeight="1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 s="10">
        <f>tblSalaries[[#This Row],[clean Salary (in local currency)]]*VLOOKUP(tblSalaries[[#This Row],[Currency]],tblXrate[],2,FALSE)</f>
        <v>50000</v>
      </c>
      <c r="H1464" t="s">
        <v>282</v>
      </c>
      <c r="I1464" s="8" t="s">
        <v>20</v>
      </c>
      <c r="J1464" t="s">
        <v>1176</v>
      </c>
      <c r="L1464" s="10" t="s">
        <v>9</v>
      </c>
      <c r="M1464" s="10">
        <v>13</v>
      </c>
    </row>
    <row r="1465" spans="2:13" ht="15" customHeight="1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 s="10">
        <f>tblSalaries[[#This Row],[clean Salary (in local currency)]]*VLOOKUP(tblSalaries[[#This Row],[Currency]],tblXrate[],2,FALSE)</f>
        <v>7200</v>
      </c>
      <c r="H1465" t="s">
        <v>1647</v>
      </c>
      <c r="I1465" s="8" t="s">
        <v>488</v>
      </c>
      <c r="J1465" t="s">
        <v>184</v>
      </c>
      <c r="L1465" s="10" t="s">
        <v>9</v>
      </c>
      <c r="M1465" s="10">
        <v>8</v>
      </c>
    </row>
    <row r="1466" spans="2:13" ht="15" customHeight="1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 s="10">
        <f>tblSalaries[[#This Row],[clean Salary (in local currency)]]*VLOOKUP(tblSalaries[[#This Row],[Currency]],tblXrate[],2,FALSE)</f>
        <v>53356.776437647524</v>
      </c>
      <c r="H1466" t="s">
        <v>1648</v>
      </c>
      <c r="I1466" s="8" t="s">
        <v>356</v>
      </c>
      <c r="J1466" t="s">
        <v>24</v>
      </c>
      <c r="L1466" s="10" t="s">
        <v>13</v>
      </c>
      <c r="M1466" s="10">
        <v>7</v>
      </c>
    </row>
    <row r="1467" spans="2:13" ht="15" customHeight="1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 s="10">
        <f>tblSalaries[[#This Row],[clean Salary (in local currency)]]*VLOOKUP(tblSalaries[[#This Row],[Currency]],tblXrate[],2,FALSE)</f>
        <v>45000</v>
      </c>
      <c r="H1467" t="s">
        <v>1144</v>
      </c>
      <c r="I1467" s="8" t="s">
        <v>67</v>
      </c>
      <c r="J1467" t="s">
        <v>15</v>
      </c>
      <c r="L1467" s="10" t="s">
        <v>18</v>
      </c>
      <c r="M1467" s="10">
        <v>10</v>
      </c>
    </row>
    <row r="1468" spans="2:13" ht="15" customHeight="1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 s="10">
        <f>tblSalaries[[#This Row],[clean Salary (in local currency)]]*VLOOKUP(tblSalaries[[#This Row],[Currency]],tblXrate[],2,FALSE)</f>
        <v>5000</v>
      </c>
      <c r="H1468" t="s">
        <v>1649</v>
      </c>
      <c r="I1468" s="8" t="s">
        <v>52</v>
      </c>
      <c r="J1468" t="s">
        <v>8</v>
      </c>
      <c r="L1468" s="10" t="s">
        <v>13</v>
      </c>
      <c r="M1468" s="10">
        <v>4</v>
      </c>
    </row>
    <row r="1469" spans="2:13" ht="15" customHeight="1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 s="10">
        <f>tblSalaries[[#This Row],[clean Salary (in local currency)]]*VLOOKUP(tblSalaries[[#This Row],[Currency]],tblXrate[],2,FALSE)</f>
        <v>75473.31457379504</v>
      </c>
      <c r="H1469" t="s">
        <v>1650</v>
      </c>
      <c r="I1469" s="8" t="s">
        <v>20</v>
      </c>
      <c r="J1469" t="s">
        <v>84</v>
      </c>
      <c r="L1469" s="10" t="s">
        <v>13</v>
      </c>
      <c r="M1469" s="10">
        <v>20</v>
      </c>
    </row>
    <row r="1470" spans="2:13" ht="15" customHeight="1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 s="10">
        <f>tblSalaries[[#This Row],[clean Salary (in local currency)]]*VLOOKUP(tblSalaries[[#This Row],[Currency]],tblXrate[],2,FALSE)</f>
        <v>15000</v>
      </c>
      <c r="H1470" t="s">
        <v>52</v>
      </c>
      <c r="I1470" s="8" t="s">
        <v>52</v>
      </c>
      <c r="J1470" t="s">
        <v>73</v>
      </c>
      <c r="L1470" s="10" t="s">
        <v>18</v>
      </c>
      <c r="M1470" s="10">
        <v>5</v>
      </c>
    </row>
    <row r="1471" spans="2:13" ht="15" customHeight="1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 s="10">
        <f>tblSalaries[[#This Row],[clean Salary (in local currency)]]*VLOOKUP(tblSalaries[[#This Row],[Currency]],tblXrate[],2,FALSE)</f>
        <v>42558.381206218859</v>
      </c>
      <c r="H1471" t="s">
        <v>1652</v>
      </c>
      <c r="I1471" s="8" t="s">
        <v>488</v>
      </c>
      <c r="J1471" t="s">
        <v>24</v>
      </c>
      <c r="L1471" s="10" t="s">
        <v>13</v>
      </c>
      <c r="M1471" s="10">
        <v>8</v>
      </c>
    </row>
    <row r="1472" spans="2:13" ht="15" customHeight="1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 s="10">
        <f>tblSalaries[[#This Row],[clean Salary (in local currency)]]*VLOOKUP(tblSalaries[[#This Row],[Currency]],tblXrate[],2,FALSE)</f>
        <v>61000</v>
      </c>
      <c r="H1472" t="s">
        <v>14</v>
      </c>
      <c r="I1472" s="8" t="s">
        <v>20</v>
      </c>
      <c r="J1472" t="s">
        <v>15</v>
      </c>
      <c r="L1472" s="10" t="s">
        <v>9</v>
      </c>
      <c r="M1472" s="10">
        <v>5</v>
      </c>
    </row>
    <row r="1473" spans="2:13" ht="15" customHeight="1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 s="10">
        <f>tblSalaries[[#This Row],[clean Salary (in local currency)]]*VLOOKUP(tblSalaries[[#This Row],[Currency]],tblXrate[],2,FALSE)</f>
        <v>66000</v>
      </c>
      <c r="H1473" t="s">
        <v>1654</v>
      </c>
      <c r="I1473" s="8" t="s">
        <v>20</v>
      </c>
      <c r="J1473" t="s">
        <v>15</v>
      </c>
      <c r="L1473" s="10" t="s">
        <v>9</v>
      </c>
      <c r="M1473" s="10">
        <v>2</v>
      </c>
    </row>
    <row r="1474" spans="2:13" ht="15" customHeight="1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 s="10">
        <f>tblSalaries[[#This Row],[clean Salary (in local currency)]]*VLOOKUP(tblSalaries[[#This Row],[Currency]],tblXrate[],2,FALSE)</f>
        <v>4950.6008391090336</v>
      </c>
      <c r="H1474" t="s">
        <v>721</v>
      </c>
      <c r="I1474" s="8" t="s">
        <v>3999</v>
      </c>
      <c r="J1474" t="s">
        <v>8</v>
      </c>
      <c r="L1474" s="10" t="s">
        <v>13</v>
      </c>
      <c r="M1474" s="10">
        <v>8</v>
      </c>
    </row>
    <row r="1475" spans="2:13" ht="15" customHeight="1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 s="10">
        <f>tblSalaries[[#This Row],[clean Salary (in local currency)]]*VLOOKUP(tblSalaries[[#This Row],[Currency]],tblXrate[],2,FALSE)</f>
        <v>55000</v>
      </c>
      <c r="H1475" t="s">
        <v>1656</v>
      </c>
      <c r="I1475" s="8" t="s">
        <v>52</v>
      </c>
      <c r="J1475" t="s">
        <v>15</v>
      </c>
      <c r="L1475" s="10" t="s">
        <v>18</v>
      </c>
      <c r="M1475" s="10">
        <v>14</v>
      </c>
    </row>
    <row r="1476" spans="2:13" ht="15" customHeight="1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 s="10">
        <f>tblSalaries[[#This Row],[clean Salary (in local currency)]]*VLOOKUP(tblSalaries[[#This Row],[Currency]],tblXrate[],2,FALSE)</f>
        <v>32000</v>
      </c>
      <c r="H1476" t="s">
        <v>1657</v>
      </c>
      <c r="I1476" s="8" t="s">
        <v>3999</v>
      </c>
      <c r="J1476" t="s">
        <v>15</v>
      </c>
      <c r="L1476" s="10" t="s">
        <v>9</v>
      </c>
      <c r="M1476" s="10">
        <v>10</v>
      </c>
    </row>
    <row r="1477" spans="2:13" ht="15" customHeight="1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 s="10">
        <f>tblSalaries[[#This Row],[clean Salary (in local currency)]]*VLOOKUP(tblSalaries[[#This Row],[Currency]],tblXrate[],2,FALSE)</f>
        <v>18000</v>
      </c>
      <c r="H1477" t="s">
        <v>1658</v>
      </c>
      <c r="I1477" s="8" t="s">
        <v>20</v>
      </c>
      <c r="J1477" t="s">
        <v>8</v>
      </c>
      <c r="L1477" s="10" t="s">
        <v>13</v>
      </c>
      <c r="M1477" s="10">
        <v>6</v>
      </c>
    </row>
    <row r="1478" spans="2:13" ht="15" customHeight="1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 s="10">
        <f>tblSalaries[[#This Row],[clean Salary (in local currency)]]*VLOOKUP(tblSalaries[[#This Row],[Currency]],tblXrate[],2,FALSE)</f>
        <v>11575.14584683767</v>
      </c>
      <c r="H1478" t="s">
        <v>1660</v>
      </c>
      <c r="I1478" s="8" t="s">
        <v>20</v>
      </c>
      <c r="J1478" t="s">
        <v>8</v>
      </c>
      <c r="L1478" s="10" t="s">
        <v>9</v>
      </c>
      <c r="M1478" s="10">
        <v>21</v>
      </c>
    </row>
    <row r="1479" spans="2:13" ht="15" customHeight="1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 s="10">
        <f>tblSalaries[[#This Row],[clean Salary (in local currency)]]*VLOOKUP(tblSalaries[[#This Row],[Currency]],tblXrate[],2,FALSE)</f>
        <v>63519.971949580387</v>
      </c>
      <c r="H1479" t="s">
        <v>932</v>
      </c>
      <c r="I1479" s="8" t="s">
        <v>310</v>
      </c>
      <c r="J1479" t="s">
        <v>895</v>
      </c>
      <c r="L1479" s="10" t="s">
        <v>13</v>
      </c>
      <c r="M1479" s="10">
        <v>15</v>
      </c>
    </row>
    <row r="1480" spans="2:13" ht="15" customHeight="1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 s="10">
        <f>tblSalaries[[#This Row],[clean Salary (in local currency)]]*VLOOKUP(tblSalaries[[#This Row],[Currency]],tblXrate[],2,FALSE)</f>
        <v>71231.666749770273</v>
      </c>
      <c r="H1480" t="s">
        <v>1662</v>
      </c>
      <c r="I1480" s="8" t="s">
        <v>67</v>
      </c>
      <c r="J1480" t="s">
        <v>8</v>
      </c>
      <c r="L1480" s="10" t="s">
        <v>13</v>
      </c>
      <c r="M1480" s="10">
        <v>5</v>
      </c>
    </row>
    <row r="1481" spans="2:13" ht="15" customHeight="1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 s="10">
        <f>tblSalaries[[#This Row],[clean Salary (in local currency)]]*VLOOKUP(tblSalaries[[#This Row],[Currency]],tblXrate[],2,FALSE)</f>
        <v>10000</v>
      </c>
      <c r="H1481" t="s">
        <v>1664</v>
      </c>
      <c r="I1481" s="8" t="s">
        <v>20</v>
      </c>
      <c r="J1481" t="s">
        <v>143</v>
      </c>
      <c r="L1481" s="10" t="s">
        <v>9</v>
      </c>
      <c r="M1481" s="10">
        <v>1</v>
      </c>
    </row>
    <row r="1482" spans="2:13" ht="15" customHeight="1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 s="10">
        <f>tblSalaries[[#This Row],[clean Salary (in local currency)]]*VLOOKUP(tblSalaries[[#This Row],[Currency]],tblXrate[],2,FALSE)</f>
        <v>74300</v>
      </c>
      <c r="H1482" t="s">
        <v>1665</v>
      </c>
      <c r="I1482" s="8" t="s">
        <v>20</v>
      </c>
      <c r="J1482" t="s">
        <v>15</v>
      </c>
      <c r="L1482" s="10" t="s">
        <v>9</v>
      </c>
      <c r="M1482" s="10">
        <v>3</v>
      </c>
    </row>
    <row r="1483" spans="2:13" ht="15" customHeight="1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 s="10">
        <f>tblSalaries[[#This Row],[clean Salary (in local currency)]]*VLOOKUP(tblSalaries[[#This Row],[Currency]],tblXrate[],2,FALSE)</f>
        <v>26711.875031163851</v>
      </c>
      <c r="H1483" t="s">
        <v>1666</v>
      </c>
      <c r="I1483" s="8" t="s">
        <v>356</v>
      </c>
      <c r="J1483" t="s">
        <v>8</v>
      </c>
      <c r="L1483" s="10" t="s">
        <v>9</v>
      </c>
      <c r="M1483" s="10">
        <v>10</v>
      </c>
    </row>
    <row r="1484" spans="2:13" ht="15" customHeight="1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 s="10">
        <f>tblSalaries[[#This Row],[clean Salary (in local currency)]]*VLOOKUP(tblSalaries[[#This Row],[Currency]],tblXrate[],2,FALSE)</f>
        <v>9545.0433444692171</v>
      </c>
      <c r="H1484" t="s">
        <v>91</v>
      </c>
      <c r="I1484" s="8" t="s">
        <v>52</v>
      </c>
      <c r="J1484" t="s">
        <v>8</v>
      </c>
      <c r="L1484" s="10" t="s">
        <v>9</v>
      </c>
      <c r="M1484" s="10">
        <v>4</v>
      </c>
    </row>
    <row r="1485" spans="2:13" ht="15" customHeight="1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 s="10">
        <f>tblSalaries[[#This Row],[clean Salary (in local currency)]]*VLOOKUP(tblSalaries[[#This Row],[Currency]],tblXrate[],2,FALSE)</f>
        <v>95000</v>
      </c>
      <c r="H1485" t="s">
        <v>266</v>
      </c>
      <c r="I1485" s="8" t="s">
        <v>20</v>
      </c>
      <c r="J1485" t="s">
        <v>15</v>
      </c>
      <c r="L1485" s="10" t="s">
        <v>9</v>
      </c>
      <c r="M1485" s="10">
        <v>15</v>
      </c>
    </row>
    <row r="1486" spans="2:13" ht="15" customHeight="1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 s="10">
        <f>tblSalaries[[#This Row],[clean Salary (in local currency)]]*VLOOKUP(tblSalaries[[#This Row],[Currency]],tblXrate[],2,FALSE)</f>
        <v>64300</v>
      </c>
      <c r="H1486" t="s">
        <v>1668</v>
      </c>
      <c r="I1486" s="8" t="s">
        <v>310</v>
      </c>
      <c r="J1486" t="s">
        <v>15</v>
      </c>
      <c r="L1486" s="10" t="s">
        <v>9</v>
      </c>
      <c r="M1486" s="10">
        <v>15</v>
      </c>
    </row>
    <row r="1487" spans="2:13" ht="15" customHeight="1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 s="10">
        <f>tblSalaries[[#This Row],[clean Salary (in local currency)]]*VLOOKUP(tblSalaries[[#This Row],[Currency]],tblXrate[],2,FALSE)</f>
        <v>250000</v>
      </c>
      <c r="H1487" t="s">
        <v>83</v>
      </c>
      <c r="I1487" s="8" t="s">
        <v>356</v>
      </c>
      <c r="J1487" t="s">
        <v>15</v>
      </c>
      <c r="L1487" s="10" t="s">
        <v>13</v>
      </c>
      <c r="M1487" s="10">
        <v>20</v>
      </c>
    </row>
    <row r="1488" spans="2:13" ht="15" customHeight="1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 s="10">
        <f>tblSalaries[[#This Row],[clean Salary (in local currency)]]*VLOOKUP(tblSalaries[[#This Row],[Currency]],tblXrate[],2,FALSE)</f>
        <v>89000</v>
      </c>
      <c r="H1488" t="s">
        <v>642</v>
      </c>
      <c r="I1488" s="8" t="s">
        <v>52</v>
      </c>
      <c r="J1488" t="s">
        <v>15</v>
      </c>
      <c r="L1488" s="10" t="s">
        <v>18</v>
      </c>
      <c r="M1488" s="10">
        <v>10</v>
      </c>
    </row>
    <row r="1489" spans="2:13" ht="15" customHeight="1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 s="10">
        <f>tblSalaries[[#This Row],[clean Salary (in local currency)]]*VLOOKUP(tblSalaries[[#This Row],[Currency]],tblXrate[],2,FALSE)</f>
        <v>75000</v>
      </c>
      <c r="H1489" t="s">
        <v>14</v>
      </c>
      <c r="I1489" s="8" t="s">
        <v>20</v>
      </c>
      <c r="J1489" t="s">
        <v>15</v>
      </c>
      <c r="L1489" s="10" t="s">
        <v>13</v>
      </c>
      <c r="M1489" s="10">
        <v>1.5</v>
      </c>
    </row>
    <row r="1490" spans="2:13" ht="15" customHeight="1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 s="10">
        <f>tblSalaries[[#This Row],[clean Salary (in local currency)]]*VLOOKUP(tblSalaries[[#This Row],[Currency]],tblXrate[],2,FALSE)</f>
        <v>45000</v>
      </c>
      <c r="H1490" t="s">
        <v>1669</v>
      </c>
      <c r="I1490" s="8" t="s">
        <v>20</v>
      </c>
      <c r="J1490" t="s">
        <v>15</v>
      </c>
      <c r="L1490" s="10" t="s">
        <v>13</v>
      </c>
      <c r="M1490" s="10">
        <v>5</v>
      </c>
    </row>
    <row r="1491" spans="2:13" ht="15" customHeight="1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 s="10">
        <f>tblSalaries[[#This Row],[clean Salary (in local currency)]]*VLOOKUP(tblSalaries[[#This Row],[Currency]],tblXrate[],2,FALSE)</f>
        <v>127500</v>
      </c>
      <c r="H1491" t="s">
        <v>1670</v>
      </c>
      <c r="I1491" s="8" t="s">
        <v>4001</v>
      </c>
      <c r="J1491" t="s">
        <v>15</v>
      </c>
      <c r="L1491" s="10" t="s">
        <v>13</v>
      </c>
      <c r="M1491" s="10">
        <v>22</v>
      </c>
    </row>
    <row r="1492" spans="2:13" ht="15" customHeight="1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 s="10">
        <f>tblSalaries[[#This Row],[clean Salary (in local currency)]]*VLOOKUP(tblSalaries[[#This Row],[Currency]],tblXrate[],2,FALSE)</f>
        <v>170000</v>
      </c>
      <c r="H1492" t="s">
        <v>29</v>
      </c>
      <c r="I1492" s="8" t="s">
        <v>4001</v>
      </c>
      <c r="J1492" t="s">
        <v>15</v>
      </c>
      <c r="L1492" s="10" t="s">
        <v>18</v>
      </c>
      <c r="M1492" s="10">
        <v>18</v>
      </c>
    </row>
    <row r="1493" spans="2:13" ht="15" customHeight="1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 s="10">
        <f>tblSalaries[[#This Row],[clean Salary (in local currency)]]*VLOOKUP(tblSalaries[[#This Row],[Currency]],tblXrate[],2,FALSE)</f>
        <v>9600</v>
      </c>
      <c r="H1493" t="s">
        <v>855</v>
      </c>
      <c r="I1493" s="8" t="s">
        <v>20</v>
      </c>
      <c r="J1493" t="s">
        <v>1671</v>
      </c>
      <c r="L1493" s="10" t="s">
        <v>13</v>
      </c>
      <c r="M1493" s="10">
        <v>2</v>
      </c>
    </row>
    <row r="1494" spans="2:13" ht="15" customHeight="1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 s="10">
        <f>tblSalaries[[#This Row],[clean Salary (in local currency)]]*VLOOKUP(tblSalaries[[#This Row],[Currency]],tblXrate[],2,FALSE)</f>
        <v>62000</v>
      </c>
      <c r="H1494" t="s">
        <v>1672</v>
      </c>
      <c r="I1494" s="8" t="s">
        <v>20</v>
      </c>
      <c r="J1494" t="s">
        <v>15</v>
      </c>
      <c r="L1494" s="10" t="s">
        <v>13</v>
      </c>
      <c r="M1494" s="10">
        <v>27</v>
      </c>
    </row>
    <row r="1495" spans="2:13" ht="15" customHeight="1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 s="10">
        <f>tblSalaries[[#This Row],[clean Salary (in local currency)]]*VLOOKUP(tblSalaries[[#This Row],[Currency]],tblXrate[],2,FALSE)</f>
        <v>22000</v>
      </c>
      <c r="H1495" t="s">
        <v>1673</v>
      </c>
      <c r="I1495" s="8" t="s">
        <v>52</v>
      </c>
      <c r="J1495" t="s">
        <v>15</v>
      </c>
      <c r="L1495" s="10" t="s">
        <v>9</v>
      </c>
      <c r="M1495" s="10">
        <v>3</v>
      </c>
    </row>
    <row r="1496" spans="2:13" ht="15" customHeight="1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 s="10">
        <f>tblSalaries[[#This Row],[clean Salary (in local currency)]]*VLOOKUP(tblSalaries[[#This Row],[Currency]],tblXrate[],2,FALSE)</f>
        <v>45000</v>
      </c>
      <c r="H1496" t="s">
        <v>207</v>
      </c>
      <c r="I1496" s="8" t="s">
        <v>20</v>
      </c>
      <c r="J1496" t="s">
        <v>15</v>
      </c>
      <c r="L1496" s="10" t="s">
        <v>9</v>
      </c>
      <c r="M1496" s="10">
        <v>8</v>
      </c>
    </row>
    <row r="1497" spans="2:13" ht="15" customHeight="1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 s="10">
        <f>tblSalaries[[#This Row],[clean Salary (in local currency)]]*VLOOKUP(tblSalaries[[#This Row],[Currency]],tblXrate[],2,FALSE)</f>
        <v>145000</v>
      </c>
      <c r="H1497" t="s">
        <v>616</v>
      </c>
      <c r="I1497" s="8" t="s">
        <v>20</v>
      </c>
      <c r="J1497" t="s">
        <v>15</v>
      </c>
      <c r="L1497" s="10" t="s">
        <v>9</v>
      </c>
      <c r="M1497" s="10">
        <v>6</v>
      </c>
    </row>
    <row r="1498" spans="2:13" ht="15" customHeight="1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 s="10">
        <f>tblSalaries[[#This Row],[clean Salary (in local currency)]]*VLOOKUP(tblSalaries[[#This Row],[Currency]],tblXrate[],2,FALSE)</f>
        <v>89000</v>
      </c>
      <c r="H1498" t="s">
        <v>1288</v>
      </c>
      <c r="I1498" s="8" t="s">
        <v>20</v>
      </c>
      <c r="J1498" t="s">
        <v>15</v>
      </c>
      <c r="L1498" s="10" t="s">
        <v>13</v>
      </c>
      <c r="M1498" s="10">
        <v>14</v>
      </c>
    </row>
    <row r="1499" spans="2:13" ht="15" customHeight="1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 s="10">
        <f>tblSalaries[[#This Row],[clean Salary (in local currency)]]*VLOOKUP(tblSalaries[[#This Row],[Currency]],tblXrate[],2,FALSE)</f>
        <v>38000</v>
      </c>
      <c r="H1499" t="s">
        <v>310</v>
      </c>
      <c r="I1499" s="8" t="s">
        <v>310</v>
      </c>
      <c r="J1499" t="s">
        <v>15</v>
      </c>
      <c r="L1499" s="10" t="s">
        <v>9</v>
      </c>
      <c r="M1499" s="10">
        <v>11</v>
      </c>
    </row>
    <row r="1500" spans="2:13" ht="15" customHeight="1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 s="10">
        <f>tblSalaries[[#This Row],[clean Salary (in local currency)]]*VLOOKUP(tblSalaries[[#This Row],[Currency]],tblXrate[],2,FALSE)</f>
        <v>49168.076151516347</v>
      </c>
      <c r="H1500" t="s">
        <v>207</v>
      </c>
      <c r="I1500" s="8" t="s">
        <v>20</v>
      </c>
      <c r="J1500" t="s">
        <v>88</v>
      </c>
      <c r="L1500" s="10" t="s">
        <v>9</v>
      </c>
      <c r="M1500" s="10">
        <v>3</v>
      </c>
    </row>
    <row r="1501" spans="2:13" ht="15" customHeight="1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 s="10">
        <f>tblSalaries[[#This Row],[clean Salary (in local currency)]]*VLOOKUP(tblSalaries[[#This Row],[Currency]],tblXrate[],2,FALSE)</f>
        <v>8903.9583437212841</v>
      </c>
      <c r="H1501" t="s">
        <v>1252</v>
      </c>
      <c r="I1501" s="8" t="s">
        <v>20</v>
      </c>
      <c r="J1501" t="s">
        <v>8</v>
      </c>
      <c r="L1501" s="10" t="s">
        <v>9</v>
      </c>
      <c r="M1501" s="10">
        <v>8</v>
      </c>
    </row>
    <row r="1502" spans="2:13" ht="15" customHeight="1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 s="10">
        <f>tblSalaries[[#This Row],[clean Salary (in local currency)]]*VLOOKUP(tblSalaries[[#This Row],[Currency]],tblXrate[],2,FALSE)</f>
        <v>10000</v>
      </c>
      <c r="H1502" t="s">
        <v>1675</v>
      </c>
      <c r="I1502" s="8" t="s">
        <v>52</v>
      </c>
      <c r="J1502" t="s">
        <v>1676</v>
      </c>
      <c r="L1502" s="10" t="s">
        <v>18</v>
      </c>
      <c r="M1502" s="10">
        <v>8</v>
      </c>
    </row>
    <row r="1503" spans="2:13" ht="15" customHeight="1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 s="10">
        <f>tblSalaries[[#This Row],[clean Salary (in local currency)]]*VLOOKUP(tblSalaries[[#This Row],[Currency]],tblXrate[],2,FALSE)</f>
        <v>105000</v>
      </c>
      <c r="H1503" t="s">
        <v>1677</v>
      </c>
      <c r="I1503" s="8" t="s">
        <v>52</v>
      </c>
      <c r="J1503" t="s">
        <v>15</v>
      </c>
      <c r="L1503" s="10" t="s">
        <v>25</v>
      </c>
      <c r="M1503" s="10">
        <v>30</v>
      </c>
    </row>
    <row r="1504" spans="2:13" ht="15" customHeight="1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 s="10">
        <f>tblSalaries[[#This Row],[clean Salary (in local currency)]]*VLOOKUP(tblSalaries[[#This Row],[Currency]],tblXrate[],2,FALSE)</f>
        <v>12000</v>
      </c>
      <c r="H1504" t="s">
        <v>1678</v>
      </c>
      <c r="I1504" s="8" t="s">
        <v>20</v>
      </c>
      <c r="J1504" t="s">
        <v>1679</v>
      </c>
      <c r="L1504" s="10" t="s">
        <v>18</v>
      </c>
      <c r="M1504" s="10">
        <v>0</v>
      </c>
    </row>
    <row r="1505" spans="2:13" ht="15" customHeight="1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 s="10">
        <f>tblSalaries[[#This Row],[clean Salary (in local currency)]]*VLOOKUP(tblSalaries[[#This Row],[Currency]],tblXrate[],2,FALSE)</f>
        <v>3561.5833374885137</v>
      </c>
      <c r="H1505" t="s">
        <v>1681</v>
      </c>
      <c r="I1505" s="8" t="s">
        <v>310</v>
      </c>
      <c r="J1505" t="s">
        <v>8</v>
      </c>
      <c r="L1505" s="10" t="s">
        <v>13</v>
      </c>
      <c r="M1505" s="10">
        <v>3</v>
      </c>
    </row>
    <row r="1506" spans="2:13" ht="15" customHeight="1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 s="10">
        <f>tblSalaries[[#This Row],[clean Salary (in local currency)]]*VLOOKUP(tblSalaries[[#This Row],[Currency]],tblXrate[],2,FALSE)</f>
        <v>86692.320794224041</v>
      </c>
      <c r="H1506" t="s">
        <v>1683</v>
      </c>
      <c r="I1506" s="8" t="s">
        <v>20</v>
      </c>
      <c r="J1506" t="s">
        <v>84</v>
      </c>
      <c r="L1506" s="10" t="s">
        <v>25</v>
      </c>
      <c r="M1506" s="10">
        <v>5</v>
      </c>
    </row>
    <row r="1507" spans="2:13" ht="15" customHeight="1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 s="10">
        <f>tblSalaries[[#This Row],[clean Salary (in local currency)]]*VLOOKUP(tblSalaries[[#This Row],[Currency]],tblXrate[],2,FALSE)</f>
        <v>8000</v>
      </c>
      <c r="H1507" t="s">
        <v>458</v>
      </c>
      <c r="I1507" s="8" t="s">
        <v>4001</v>
      </c>
      <c r="J1507" t="s">
        <v>8</v>
      </c>
      <c r="L1507" s="10" t="s">
        <v>9</v>
      </c>
      <c r="M1507" s="10">
        <v>18</v>
      </c>
    </row>
    <row r="1508" spans="2:13" ht="15" customHeight="1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 s="10">
        <f>tblSalaries[[#This Row],[clean Salary (in local currency)]]*VLOOKUP(tblSalaries[[#This Row],[Currency]],tblXrate[],2,FALSE)</f>
        <v>6767.0083412281756</v>
      </c>
      <c r="H1508" t="s">
        <v>1685</v>
      </c>
      <c r="I1508" s="8" t="s">
        <v>20</v>
      </c>
      <c r="J1508" t="s">
        <v>8</v>
      </c>
      <c r="L1508" s="10" t="s">
        <v>18</v>
      </c>
      <c r="M1508" s="10">
        <v>6</v>
      </c>
    </row>
    <row r="1509" spans="2:13" ht="15" customHeight="1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 s="10">
        <f>tblSalaries[[#This Row],[clean Salary (in local currency)]]*VLOOKUP(tblSalaries[[#This Row],[Currency]],tblXrate[],2,FALSE)</f>
        <v>48073.437298052166</v>
      </c>
      <c r="H1509" t="s">
        <v>1687</v>
      </c>
      <c r="I1509" s="8" t="s">
        <v>356</v>
      </c>
      <c r="J1509" t="s">
        <v>71</v>
      </c>
      <c r="L1509" s="10" t="s">
        <v>9</v>
      </c>
      <c r="M1509" s="10">
        <v>14</v>
      </c>
    </row>
    <row r="1510" spans="2:13" ht="15" customHeight="1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 s="10">
        <f>tblSalaries[[#This Row],[clean Salary (in local currency)]]*VLOOKUP(tblSalaries[[#This Row],[Currency]],tblXrate[],2,FALSE)</f>
        <v>76223.966339496474</v>
      </c>
      <c r="H1510" t="s">
        <v>1689</v>
      </c>
      <c r="I1510" s="8" t="s">
        <v>52</v>
      </c>
      <c r="J1510" t="s">
        <v>1690</v>
      </c>
      <c r="L1510" s="10" t="s">
        <v>18</v>
      </c>
      <c r="M1510" s="10">
        <v>15</v>
      </c>
    </row>
    <row r="1511" spans="2:13" ht="15" customHeight="1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 s="10">
        <f>tblSalaries[[#This Row],[clean Salary (in local currency)]]*VLOOKUP(tblSalaries[[#This Row],[Currency]],tblXrate[],2,FALSE)</f>
        <v>85333.333333333328</v>
      </c>
      <c r="H1511" t="s">
        <v>1691</v>
      </c>
      <c r="I1511" s="8" t="s">
        <v>52</v>
      </c>
      <c r="J1511" t="s">
        <v>133</v>
      </c>
      <c r="L1511" s="10" t="s">
        <v>18</v>
      </c>
      <c r="M1511" s="10">
        <v>15</v>
      </c>
    </row>
    <row r="1512" spans="2:13" ht="15" customHeight="1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 s="10">
        <f>tblSalaries[[#This Row],[clean Salary (in local currency)]]*VLOOKUP(tblSalaries[[#This Row],[Currency]],tblXrate[],2,FALSE)</f>
        <v>76223.981237173866</v>
      </c>
      <c r="H1512" t="s">
        <v>1692</v>
      </c>
      <c r="I1512" s="8" t="s">
        <v>52</v>
      </c>
      <c r="J1512" t="s">
        <v>71</v>
      </c>
      <c r="L1512" s="10" t="s">
        <v>13</v>
      </c>
      <c r="M1512" s="10">
        <v>8</v>
      </c>
    </row>
    <row r="1513" spans="2:13" ht="15" customHeight="1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 s="10">
        <f>tblSalaries[[#This Row],[clean Salary (in local currency)]]*VLOOKUP(tblSalaries[[#This Row],[Currency]],tblXrate[],2,FALSE)</f>
        <v>30000</v>
      </c>
      <c r="H1513" t="s">
        <v>1693</v>
      </c>
      <c r="I1513" s="8" t="s">
        <v>52</v>
      </c>
      <c r="J1513" t="s">
        <v>17</v>
      </c>
      <c r="L1513" s="10" t="s">
        <v>9</v>
      </c>
      <c r="M1513" s="10">
        <v>5</v>
      </c>
    </row>
    <row r="1514" spans="2:13" ht="15" customHeight="1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 s="10">
        <f>tblSalaries[[#This Row],[clean Salary (in local currency)]]*VLOOKUP(tblSalaries[[#This Row],[Currency]],tblXrate[],2,FALSE)</f>
        <v>34000</v>
      </c>
      <c r="H1514" t="s">
        <v>1694</v>
      </c>
      <c r="I1514" s="8" t="s">
        <v>20</v>
      </c>
      <c r="J1514" t="s">
        <v>8</v>
      </c>
      <c r="L1514" s="10" t="s">
        <v>13</v>
      </c>
      <c r="M1514" s="10">
        <v>4</v>
      </c>
    </row>
    <row r="1515" spans="2:13" ht="15" customHeight="1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 s="10">
        <f>tblSalaries[[#This Row],[clean Salary (in local currency)]]*VLOOKUP(tblSalaries[[#This Row],[Currency]],tblXrate[],2,FALSE)</f>
        <v>3205.4250037396623</v>
      </c>
      <c r="H1515" t="s">
        <v>1696</v>
      </c>
      <c r="I1515" s="8" t="s">
        <v>52</v>
      </c>
      <c r="J1515" t="s">
        <v>8</v>
      </c>
      <c r="L1515" s="10" t="s">
        <v>9</v>
      </c>
      <c r="M1515" s="10">
        <v>5</v>
      </c>
    </row>
    <row r="1516" spans="2:13" ht="15" customHeight="1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 s="10">
        <f>tblSalaries[[#This Row],[clean Salary (in local currency)]]*VLOOKUP(tblSalaries[[#This Row],[Currency]],tblXrate[],2,FALSE)</f>
        <v>45000</v>
      </c>
      <c r="H1516" t="s">
        <v>1698</v>
      </c>
      <c r="I1516" s="8" t="s">
        <v>52</v>
      </c>
      <c r="J1516" t="s">
        <v>24</v>
      </c>
      <c r="L1516" s="10" t="s">
        <v>18</v>
      </c>
      <c r="M1516" s="10">
        <v>5</v>
      </c>
    </row>
    <row r="1517" spans="2:13" ht="15" customHeight="1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 s="10">
        <f>tblSalaries[[#This Row],[clean Salary (in local currency)]]*VLOOKUP(tblSalaries[[#This Row],[Currency]],tblXrate[],2,FALSE)</f>
        <v>24864</v>
      </c>
      <c r="H1517" t="s">
        <v>1699</v>
      </c>
      <c r="I1517" s="8" t="s">
        <v>52</v>
      </c>
      <c r="J1517" t="s">
        <v>1700</v>
      </c>
      <c r="L1517" s="10" t="s">
        <v>13</v>
      </c>
      <c r="M1517" s="10">
        <v>8</v>
      </c>
    </row>
    <row r="1518" spans="2:13" ht="15" customHeight="1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 s="10">
        <f>tblSalaries[[#This Row],[clean Salary (in local currency)]]*VLOOKUP(tblSalaries[[#This Row],[Currency]],tblXrate[],2,FALSE)</f>
        <v>47285.348162018527</v>
      </c>
      <c r="H1518" t="s">
        <v>653</v>
      </c>
      <c r="I1518" s="8" t="s">
        <v>20</v>
      </c>
      <c r="J1518" t="s">
        <v>71</v>
      </c>
      <c r="L1518" s="10" t="s">
        <v>9</v>
      </c>
      <c r="M1518" s="10">
        <v>7</v>
      </c>
    </row>
    <row r="1519" spans="2:13" ht="15" customHeight="1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 s="10">
        <f>tblSalaries[[#This Row],[clean Salary (in local currency)]]*VLOOKUP(tblSalaries[[#This Row],[Currency]],tblXrate[],2,FALSE)</f>
        <v>17807.916687442568</v>
      </c>
      <c r="H1519" t="s">
        <v>466</v>
      </c>
      <c r="I1519" s="8" t="s">
        <v>20</v>
      </c>
      <c r="J1519" t="s">
        <v>8</v>
      </c>
      <c r="L1519" s="10" t="s">
        <v>13</v>
      </c>
      <c r="M1519" s="10">
        <v>10</v>
      </c>
    </row>
    <row r="1520" spans="2:13" ht="15" customHeight="1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 s="10">
        <f>tblSalaries[[#This Row],[clean Salary (in local currency)]]*VLOOKUP(tblSalaries[[#This Row],[Currency]],tblXrate[],2,FALSE)</f>
        <v>55166.239522354947</v>
      </c>
      <c r="H1520" t="s">
        <v>200</v>
      </c>
      <c r="I1520" s="8" t="s">
        <v>20</v>
      </c>
      <c r="J1520" t="s">
        <v>71</v>
      </c>
      <c r="L1520" s="10" t="s">
        <v>9</v>
      </c>
      <c r="M1520" s="10">
        <v>3</v>
      </c>
    </row>
    <row r="1521" spans="2:13" ht="15" customHeight="1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 s="10">
        <f>tblSalaries[[#This Row],[clean Salary (in local currency)]]*VLOOKUP(tblSalaries[[#This Row],[Currency]],tblXrate[],2,FALSE)</f>
        <v>69871.969144538423</v>
      </c>
      <c r="H1521" t="s">
        <v>1702</v>
      </c>
      <c r="I1521" s="8" t="s">
        <v>52</v>
      </c>
      <c r="J1521" t="s">
        <v>96</v>
      </c>
      <c r="L1521" s="10" t="s">
        <v>25</v>
      </c>
      <c r="M1521" s="10">
        <v>5</v>
      </c>
    </row>
    <row r="1522" spans="2:13" ht="15" customHeight="1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 s="10">
        <f>tblSalaries[[#This Row],[clean Salary (in local currency)]]*VLOOKUP(tblSalaries[[#This Row],[Currency]],tblXrate[],2,FALSE)</f>
        <v>70970</v>
      </c>
      <c r="H1522" t="s">
        <v>1703</v>
      </c>
      <c r="I1522" s="8" t="s">
        <v>20</v>
      </c>
      <c r="J1522" t="s">
        <v>15</v>
      </c>
      <c r="L1522" s="10" t="s">
        <v>9</v>
      </c>
      <c r="M1522" s="10">
        <v>17</v>
      </c>
    </row>
    <row r="1523" spans="2:13" ht="15" customHeight="1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 s="10">
        <f>tblSalaries[[#This Row],[clean Salary (in local currency)]]*VLOOKUP(tblSalaries[[#This Row],[Currency]],tblXrate[],2,FALSE)</f>
        <v>76223.966339496474</v>
      </c>
      <c r="H1523" t="s">
        <v>1705</v>
      </c>
      <c r="I1523" s="8" t="s">
        <v>279</v>
      </c>
      <c r="J1523" t="s">
        <v>628</v>
      </c>
      <c r="L1523" s="10" t="s">
        <v>9</v>
      </c>
      <c r="M1523" s="10">
        <v>7</v>
      </c>
    </row>
    <row r="1524" spans="2:13" ht="15" customHeight="1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 s="10">
        <f>tblSalaries[[#This Row],[clean Salary (in local currency)]]*VLOOKUP(tblSalaries[[#This Row],[Currency]],tblXrate[],2,FALSE)</f>
        <v>110000</v>
      </c>
      <c r="H1524" t="s">
        <v>269</v>
      </c>
      <c r="I1524" s="8" t="s">
        <v>488</v>
      </c>
      <c r="J1524" t="s">
        <v>583</v>
      </c>
      <c r="L1524" s="10" t="s">
        <v>13</v>
      </c>
      <c r="M1524" s="10">
        <v>5</v>
      </c>
    </row>
    <row r="1525" spans="2:13" ht="15" customHeight="1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 s="10">
        <f>tblSalaries[[#This Row],[clean Salary (in local currency)]]*VLOOKUP(tblSalaries[[#This Row],[Currency]],tblXrate[],2,FALSE)</f>
        <v>14400</v>
      </c>
      <c r="H1525" t="s">
        <v>1706</v>
      </c>
      <c r="I1525" s="8" t="s">
        <v>20</v>
      </c>
      <c r="J1525" t="s">
        <v>1707</v>
      </c>
      <c r="L1525" s="10" t="s">
        <v>13</v>
      </c>
      <c r="M1525" s="10">
        <v>15</v>
      </c>
    </row>
    <row r="1526" spans="2:13" ht="15" customHeight="1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 s="10">
        <f>tblSalaries[[#This Row],[clean Salary (in local currency)]]*VLOOKUP(tblSalaries[[#This Row],[Currency]],tblXrate[],2,FALSE)</f>
        <v>125000</v>
      </c>
      <c r="H1526" t="s">
        <v>356</v>
      </c>
      <c r="I1526" s="8" t="s">
        <v>356</v>
      </c>
      <c r="J1526" t="s">
        <v>15</v>
      </c>
      <c r="L1526" s="10" t="s">
        <v>13</v>
      </c>
      <c r="M1526" s="10">
        <v>8</v>
      </c>
    </row>
    <row r="1527" spans="2:13" ht="15" customHeight="1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 s="10">
        <f>tblSalaries[[#This Row],[clean Salary (in local currency)]]*VLOOKUP(tblSalaries[[#This Row],[Currency]],tblXrate[],2,FALSE)</f>
        <v>72768.752704244194</v>
      </c>
      <c r="H1527" t="s">
        <v>386</v>
      </c>
      <c r="I1527" s="8" t="s">
        <v>20</v>
      </c>
      <c r="J1527" t="s">
        <v>88</v>
      </c>
      <c r="L1527" s="10" t="s">
        <v>9</v>
      </c>
      <c r="M1527" s="10">
        <v>10</v>
      </c>
    </row>
    <row r="1528" spans="2:13" ht="15" customHeight="1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 s="10">
        <f>tblSalaries[[#This Row],[clean Salary (in local currency)]]*VLOOKUP(tblSalaries[[#This Row],[Currency]],tblXrate[],2,FALSE)</f>
        <v>59000</v>
      </c>
      <c r="H1528" t="s">
        <v>1709</v>
      </c>
      <c r="I1528" s="8" t="s">
        <v>52</v>
      </c>
      <c r="J1528" t="s">
        <v>15</v>
      </c>
      <c r="L1528" s="10" t="s">
        <v>9</v>
      </c>
      <c r="M1528" s="10">
        <v>15</v>
      </c>
    </row>
    <row r="1529" spans="2:13" ht="15" customHeight="1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 s="10">
        <f>tblSalaries[[#This Row],[clean Salary (in local currency)]]*VLOOKUP(tblSalaries[[#This Row],[Currency]],tblXrate[],2,FALSE)</f>
        <v>71500</v>
      </c>
      <c r="H1529" t="s">
        <v>1710</v>
      </c>
      <c r="I1529" s="8" t="s">
        <v>20</v>
      </c>
      <c r="J1529" t="s">
        <v>15</v>
      </c>
      <c r="L1529" s="10" t="s">
        <v>9</v>
      </c>
      <c r="M1529" s="10">
        <v>5</v>
      </c>
    </row>
    <row r="1530" spans="2:13" ht="15" customHeight="1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 s="10">
        <f>tblSalaries[[#This Row],[clean Salary (in local currency)]]*VLOOKUP(tblSalaries[[#This Row],[Currency]],tblXrate[],2,FALSE)</f>
        <v>39404.456801682099</v>
      </c>
      <c r="H1530" t="s">
        <v>1711</v>
      </c>
      <c r="I1530" s="8" t="s">
        <v>3999</v>
      </c>
      <c r="J1530" t="s">
        <v>71</v>
      </c>
      <c r="L1530" s="10" t="s">
        <v>9</v>
      </c>
      <c r="M1530" s="10">
        <v>2</v>
      </c>
    </row>
    <row r="1531" spans="2:13" ht="15" customHeight="1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 s="10">
        <f>tblSalaries[[#This Row],[clean Salary (in local currency)]]*VLOOKUP(tblSalaries[[#This Row],[Currency]],tblXrate[],2,FALSE)</f>
        <v>88927.960729412545</v>
      </c>
      <c r="H1531" t="s">
        <v>1713</v>
      </c>
      <c r="I1531" s="8" t="s">
        <v>67</v>
      </c>
      <c r="J1531" t="s">
        <v>24</v>
      </c>
      <c r="L1531" s="10" t="s">
        <v>25</v>
      </c>
      <c r="M1531" s="10">
        <v>5</v>
      </c>
    </row>
    <row r="1532" spans="2:13" ht="15" customHeight="1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 s="10">
        <f>tblSalaries[[#This Row],[clean Salary (in local currency)]]*VLOOKUP(tblSalaries[[#This Row],[Currency]],tblXrate[],2,FALSE)</f>
        <v>90000</v>
      </c>
      <c r="H1532" t="s">
        <v>1715</v>
      </c>
      <c r="I1532" s="8" t="s">
        <v>52</v>
      </c>
      <c r="J1532" t="s">
        <v>15</v>
      </c>
      <c r="L1532" s="10" t="s">
        <v>9</v>
      </c>
      <c r="M1532" s="10">
        <v>25</v>
      </c>
    </row>
    <row r="1533" spans="2:13" ht="15" customHeight="1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 s="10">
        <f>tblSalaries[[#This Row],[clean Salary (in local currency)]]*VLOOKUP(tblSalaries[[#This Row],[Currency]],tblXrate[],2,FALSE)</f>
        <v>12465.541681209797</v>
      </c>
      <c r="H1533" t="s">
        <v>1716</v>
      </c>
      <c r="I1533" s="8" t="s">
        <v>52</v>
      </c>
      <c r="J1533" t="s">
        <v>8</v>
      </c>
      <c r="L1533" s="10" t="s">
        <v>13</v>
      </c>
      <c r="M1533" s="10">
        <v>30</v>
      </c>
    </row>
    <row r="1534" spans="2:13" ht="15" customHeight="1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 s="10">
        <f>tblSalaries[[#This Row],[clean Salary (in local currency)]]*VLOOKUP(tblSalaries[[#This Row],[Currency]],tblXrate[],2,FALSE)</f>
        <v>40000</v>
      </c>
      <c r="H1534" t="s">
        <v>1718</v>
      </c>
      <c r="I1534" s="8" t="s">
        <v>20</v>
      </c>
      <c r="J1534" t="s">
        <v>15</v>
      </c>
      <c r="L1534" s="10" t="s">
        <v>9</v>
      </c>
      <c r="M1534" s="10">
        <v>8</v>
      </c>
    </row>
    <row r="1535" spans="2:13" ht="15" customHeight="1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 s="10">
        <f>tblSalaries[[#This Row],[clean Salary (in local currency)]]*VLOOKUP(tblSalaries[[#This Row],[Currency]],tblXrate[],2,FALSE)</f>
        <v>30000</v>
      </c>
      <c r="H1535" t="s">
        <v>1719</v>
      </c>
      <c r="I1535" s="8" t="s">
        <v>20</v>
      </c>
      <c r="J1535" t="s">
        <v>8</v>
      </c>
      <c r="L1535" s="10" t="s">
        <v>13</v>
      </c>
      <c r="M1535" s="10">
        <v>4</v>
      </c>
    </row>
    <row r="1536" spans="2:13" ht="15" customHeight="1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 s="10">
        <f>tblSalaries[[#This Row],[clean Salary (in local currency)]]*VLOOKUP(tblSalaries[[#This Row],[Currency]],tblXrate[],2,FALSE)</f>
        <v>46325</v>
      </c>
      <c r="H1536" t="s">
        <v>1720</v>
      </c>
      <c r="I1536" s="8" t="s">
        <v>488</v>
      </c>
      <c r="J1536" t="s">
        <v>15</v>
      </c>
      <c r="L1536" s="10" t="s">
        <v>9</v>
      </c>
      <c r="M1536" s="10">
        <v>1</v>
      </c>
    </row>
    <row r="1537" spans="2:13" ht="15" customHeight="1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 s="10">
        <f>tblSalaries[[#This Row],[clean Salary (in local currency)]]*VLOOKUP(tblSalaries[[#This Row],[Currency]],tblXrate[],2,FALSE)</f>
        <v>15000</v>
      </c>
      <c r="H1537" t="s">
        <v>955</v>
      </c>
      <c r="I1537" s="8" t="s">
        <v>20</v>
      </c>
      <c r="J1537" t="s">
        <v>15</v>
      </c>
      <c r="L1537" s="10" t="s">
        <v>13</v>
      </c>
      <c r="M1537" s="10">
        <v>8</v>
      </c>
    </row>
    <row r="1538" spans="2:13" ht="15" customHeight="1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 s="10">
        <f>tblSalaries[[#This Row],[clean Salary (in local currency)]]*VLOOKUP(tblSalaries[[#This Row],[Currency]],tblXrate[],2,FALSE)</f>
        <v>31200</v>
      </c>
      <c r="H1538" t="s">
        <v>153</v>
      </c>
      <c r="I1538" s="8" t="s">
        <v>20</v>
      </c>
      <c r="J1538" t="s">
        <v>15</v>
      </c>
      <c r="L1538" s="10" t="s">
        <v>9</v>
      </c>
      <c r="M1538" s="10">
        <v>15</v>
      </c>
    </row>
    <row r="1539" spans="2:13" ht="15" customHeight="1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 s="10">
        <f>tblSalaries[[#This Row],[clean Salary (in local currency)]]*VLOOKUP(tblSalaries[[#This Row],[Currency]],tblXrate[],2,FALSE)</f>
        <v>8903.9583437212841</v>
      </c>
      <c r="H1539" t="s">
        <v>243</v>
      </c>
      <c r="I1539" s="8" t="s">
        <v>20</v>
      </c>
      <c r="J1539" t="s">
        <v>8</v>
      </c>
      <c r="L1539" s="10" t="s">
        <v>9</v>
      </c>
      <c r="M1539" s="10">
        <v>9</v>
      </c>
    </row>
    <row r="1540" spans="2:13" ht="15" customHeight="1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 s="10">
        <f>tblSalaries[[#This Row],[clean Salary (in local currency)]]*VLOOKUP(tblSalaries[[#This Row],[Currency]],tblXrate[],2,FALSE)</f>
        <v>15840</v>
      </c>
      <c r="H1540" t="s">
        <v>1721</v>
      </c>
      <c r="I1540" s="8" t="s">
        <v>20</v>
      </c>
      <c r="J1540" t="s">
        <v>1722</v>
      </c>
      <c r="L1540" s="10" t="s">
        <v>13</v>
      </c>
      <c r="M1540" s="10">
        <v>8</v>
      </c>
    </row>
    <row r="1541" spans="2:13" ht="15" customHeight="1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 s="10">
        <f>tblSalaries[[#This Row],[clean Salary (in local currency)]]*VLOOKUP(tblSalaries[[#This Row],[Currency]],tblXrate[],2,FALSE)</f>
        <v>15136.729184326183</v>
      </c>
      <c r="H1541" t="s">
        <v>1724</v>
      </c>
      <c r="I1541" s="8" t="s">
        <v>20</v>
      </c>
      <c r="J1541" t="s">
        <v>8</v>
      </c>
      <c r="L1541" s="10" t="s">
        <v>9</v>
      </c>
      <c r="M1541" s="10">
        <v>5</v>
      </c>
    </row>
    <row r="1542" spans="2:13" ht="15" customHeight="1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 s="10">
        <f>tblSalaries[[#This Row],[clean Salary (in local currency)]]*VLOOKUP(tblSalaries[[#This Row],[Currency]],tblXrate[],2,FALSE)</f>
        <v>41000</v>
      </c>
      <c r="H1542" t="s">
        <v>1180</v>
      </c>
      <c r="I1542" s="8" t="s">
        <v>356</v>
      </c>
      <c r="J1542" t="s">
        <v>15</v>
      </c>
      <c r="L1542" s="10" t="s">
        <v>9</v>
      </c>
      <c r="M1542" s="10">
        <v>10</v>
      </c>
    </row>
    <row r="1543" spans="2:13" ht="15" customHeight="1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 s="10">
        <f>tblSalaries[[#This Row],[clean Salary (in local currency)]]*VLOOKUP(tblSalaries[[#This Row],[Currency]],tblXrate[],2,FALSE)</f>
        <v>11000</v>
      </c>
      <c r="H1543" t="s">
        <v>754</v>
      </c>
      <c r="I1543" s="8" t="s">
        <v>52</v>
      </c>
      <c r="J1543" t="s">
        <v>1031</v>
      </c>
      <c r="L1543" s="10" t="s">
        <v>9</v>
      </c>
      <c r="M1543" s="10">
        <v>2</v>
      </c>
    </row>
    <row r="1544" spans="2:13" ht="15" customHeight="1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 s="10">
        <f>tblSalaries[[#This Row],[clean Salary (in local currency)]]*VLOOKUP(tblSalaries[[#This Row],[Currency]],tblXrate[],2,FALSE)</f>
        <v>55166.239522354947</v>
      </c>
      <c r="H1544" t="s">
        <v>1726</v>
      </c>
      <c r="I1544" s="8" t="s">
        <v>4001</v>
      </c>
      <c r="J1544" t="s">
        <v>71</v>
      </c>
      <c r="L1544" s="10" t="s">
        <v>18</v>
      </c>
      <c r="M1544" s="10">
        <v>30</v>
      </c>
    </row>
    <row r="1545" spans="2:13" ht="15" customHeight="1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 s="10">
        <f>tblSalaries[[#This Row],[clean Salary (in local currency)]]*VLOOKUP(tblSalaries[[#This Row],[Currency]],tblXrate[],2,FALSE)</f>
        <v>5689.2125418690484</v>
      </c>
      <c r="H1545" t="s">
        <v>1727</v>
      </c>
      <c r="I1545" s="8" t="s">
        <v>52</v>
      </c>
      <c r="J1545" t="s">
        <v>347</v>
      </c>
      <c r="L1545" s="10" t="s">
        <v>9</v>
      </c>
      <c r="M1545" s="10">
        <v>15</v>
      </c>
    </row>
    <row r="1546" spans="2:13" ht="15" customHeight="1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 s="10">
        <f>tblSalaries[[#This Row],[clean Salary (in local currency)]]*VLOOKUP(tblSalaries[[#This Row],[Currency]],tblXrate[],2,FALSE)</f>
        <v>17728</v>
      </c>
      <c r="H1546" t="s">
        <v>466</v>
      </c>
      <c r="I1546" s="8" t="s">
        <v>20</v>
      </c>
      <c r="J1546" t="s">
        <v>166</v>
      </c>
      <c r="L1546" s="10" t="s">
        <v>9</v>
      </c>
      <c r="M1546" s="10">
        <v>3</v>
      </c>
    </row>
    <row r="1547" spans="2:13" ht="15" customHeight="1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 s="10">
        <f>tblSalaries[[#This Row],[clean Salary (in local currency)]]*VLOOKUP(tblSalaries[[#This Row],[Currency]],tblXrate[],2,FALSE)</f>
        <v>13745.704467353951</v>
      </c>
      <c r="H1547" t="s">
        <v>1730</v>
      </c>
      <c r="I1547" s="8" t="s">
        <v>488</v>
      </c>
      <c r="J1547" t="s">
        <v>1731</v>
      </c>
      <c r="L1547" s="10" t="s">
        <v>13</v>
      </c>
      <c r="M1547" s="10">
        <v>8</v>
      </c>
    </row>
    <row r="1548" spans="2:13" ht="15" customHeight="1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 s="10">
        <f>tblSalaries[[#This Row],[clean Salary (in local currency)]]*VLOOKUP(tblSalaries[[#This Row],[Currency]],tblXrate[],2,FALSE)</f>
        <v>50000</v>
      </c>
      <c r="H1548" t="s">
        <v>1369</v>
      </c>
      <c r="I1548" s="8" t="s">
        <v>310</v>
      </c>
      <c r="J1548" t="s">
        <v>15</v>
      </c>
      <c r="L1548" s="10" t="s">
        <v>9</v>
      </c>
      <c r="M1548" s="10">
        <v>15</v>
      </c>
    </row>
    <row r="1549" spans="2:13" ht="15" customHeight="1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 s="10">
        <f>tblSalaries[[#This Row],[clean Salary (in local currency)]]*VLOOKUP(tblSalaries[[#This Row],[Currency]],tblXrate[],2,FALSE)</f>
        <v>78668.921842426149</v>
      </c>
      <c r="H1549" t="s">
        <v>1732</v>
      </c>
      <c r="I1549" s="8" t="s">
        <v>20</v>
      </c>
      <c r="J1549" t="s">
        <v>88</v>
      </c>
      <c r="L1549" s="10" t="s">
        <v>9</v>
      </c>
      <c r="M1549" s="10">
        <v>7</v>
      </c>
    </row>
    <row r="1550" spans="2:13" ht="15" customHeight="1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 s="10">
        <f>tblSalaries[[#This Row],[clean Salary (in local currency)]]*VLOOKUP(tblSalaries[[#This Row],[Currency]],tblXrate[],2,FALSE)</f>
        <v>85000</v>
      </c>
      <c r="H1550" t="s">
        <v>1733</v>
      </c>
      <c r="I1550" s="8" t="s">
        <v>3999</v>
      </c>
      <c r="J1550" t="s">
        <v>15</v>
      </c>
      <c r="L1550" s="10" t="s">
        <v>9</v>
      </c>
      <c r="M1550" s="10">
        <v>10</v>
      </c>
    </row>
    <row r="1551" spans="2:13" ht="15" customHeight="1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 s="10">
        <f>tblSalaries[[#This Row],[clean Salary (in local currency)]]*VLOOKUP(tblSalaries[[#This Row],[Currency]],tblXrate[],2,FALSE)</f>
        <v>101990.96564026357</v>
      </c>
      <c r="H1551" t="s">
        <v>772</v>
      </c>
      <c r="I1551" s="8" t="s">
        <v>52</v>
      </c>
      <c r="J1551" t="s">
        <v>84</v>
      </c>
      <c r="L1551" s="10" t="s">
        <v>9</v>
      </c>
      <c r="M1551" s="10">
        <v>20</v>
      </c>
    </row>
    <row r="1552" spans="2:13" ht="15" customHeight="1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 s="10">
        <f>tblSalaries[[#This Row],[clean Salary (in local currency)]]*VLOOKUP(tblSalaries[[#This Row],[Currency]],tblXrate[],2,FALSE)</f>
        <v>100614.72928405051</v>
      </c>
      <c r="H1552" t="s">
        <v>360</v>
      </c>
      <c r="I1552" s="8" t="s">
        <v>3999</v>
      </c>
      <c r="J1552" t="s">
        <v>8</v>
      </c>
      <c r="L1552" s="10" t="s">
        <v>18</v>
      </c>
      <c r="M1552" s="10">
        <v>6</v>
      </c>
    </row>
    <row r="1553" spans="2:13" ht="15" customHeight="1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 s="10">
        <f>tblSalaries[[#This Row],[clean Salary (in local currency)]]*VLOOKUP(tblSalaries[[#This Row],[Currency]],tblXrate[],2,FALSE)</f>
        <v>86692.320794224041</v>
      </c>
      <c r="H1553" t="s">
        <v>1735</v>
      </c>
      <c r="I1553" s="8" t="s">
        <v>20</v>
      </c>
      <c r="J1553" t="s">
        <v>84</v>
      </c>
      <c r="L1553" s="10" t="s">
        <v>9</v>
      </c>
      <c r="M1553" s="10">
        <v>30</v>
      </c>
    </row>
    <row r="1554" spans="2:13" ht="15" customHeight="1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 s="10">
        <f>tblSalaries[[#This Row],[clean Salary (in local currency)]]*VLOOKUP(tblSalaries[[#This Row],[Currency]],tblXrate[],2,FALSE)</f>
        <v>122389.15876831629</v>
      </c>
      <c r="H1554" t="s">
        <v>855</v>
      </c>
      <c r="I1554" s="8" t="s">
        <v>20</v>
      </c>
      <c r="J1554" t="s">
        <v>84</v>
      </c>
      <c r="L1554" s="10" t="s">
        <v>18</v>
      </c>
      <c r="M1554" s="10">
        <v>5</v>
      </c>
    </row>
    <row r="1555" spans="2:13" ht="15" customHeight="1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 s="10">
        <f>tblSalaries[[#This Row],[clean Salary (in local currency)]]*VLOOKUP(tblSalaries[[#This Row],[Currency]],tblXrate[],2,FALSE)</f>
        <v>6410.8500074793246</v>
      </c>
      <c r="H1555" t="s">
        <v>1737</v>
      </c>
      <c r="I1555" s="8" t="s">
        <v>52</v>
      </c>
      <c r="J1555" t="s">
        <v>8</v>
      </c>
      <c r="L1555" s="10" t="s">
        <v>18</v>
      </c>
      <c r="M1555" s="10">
        <v>8</v>
      </c>
    </row>
    <row r="1556" spans="2:13" ht="15" customHeight="1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 s="10">
        <f>tblSalaries[[#This Row],[clean Salary (in local currency)]]*VLOOKUP(tblSalaries[[#This Row],[Currency]],tblXrate[],2,FALSE)</f>
        <v>44000</v>
      </c>
      <c r="H1556" t="s">
        <v>1738</v>
      </c>
      <c r="I1556" s="8" t="s">
        <v>20</v>
      </c>
      <c r="J1556" t="s">
        <v>15</v>
      </c>
      <c r="L1556" s="10" t="s">
        <v>9</v>
      </c>
      <c r="M1556" s="10">
        <v>3.5</v>
      </c>
    </row>
    <row r="1557" spans="2:13" ht="15" customHeight="1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 s="10">
        <f>tblSalaries[[#This Row],[clean Salary (in local currency)]]*VLOOKUP(tblSalaries[[#This Row],[Currency]],tblXrate[],2,FALSE)</f>
        <v>4451.9791718606421</v>
      </c>
      <c r="H1557" t="s">
        <v>1739</v>
      </c>
      <c r="I1557" s="8" t="s">
        <v>279</v>
      </c>
      <c r="J1557" t="s">
        <v>8</v>
      </c>
      <c r="L1557" s="10" t="s">
        <v>9</v>
      </c>
      <c r="M1557" s="10">
        <v>2.5</v>
      </c>
    </row>
    <row r="1558" spans="2:13" ht="15" customHeight="1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 s="10">
        <f>tblSalaries[[#This Row],[clean Salary (in local currency)]]*VLOOKUP(tblSalaries[[#This Row],[Currency]],tblXrate[],2,FALSE)</f>
        <v>4500</v>
      </c>
      <c r="H1558" t="s">
        <v>1740</v>
      </c>
      <c r="I1558" s="8" t="s">
        <v>20</v>
      </c>
      <c r="J1558" t="s">
        <v>17</v>
      </c>
      <c r="L1558" s="10" t="s">
        <v>9</v>
      </c>
      <c r="M1558" s="10">
        <v>6</v>
      </c>
    </row>
    <row r="1559" spans="2:13" ht="15" customHeight="1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 s="10">
        <f>tblSalaries[[#This Row],[clean Salary (in local currency)]]*VLOOKUP(tblSalaries[[#This Row],[Currency]],tblXrate[],2,FALSE)</f>
        <v>30273.458368652366</v>
      </c>
      <c r="H1559" t="s">
        <v>1741</v>
      </c>
      <c r="I1559" s="8" t="s">
        <v>4001</v>
      </c>
      <c r="J1559" t="s">
        <v>8</v>
      </c>
      <c r="L1559" s="10" t="s">
        <v>9</v>
      </c>
      <c r="M1559" s="10">
        <v>6</v>
      </c>
    </row>
    <row r="1560" spans="2:13" ht="15" customHeight="1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 s="10">
        <f>tblSalaries[[#This Row],[clean Salary (in local currency)]]*VLOOKUP(tblSalaries[[#This Row],[Currency]],tblXrate[],2,FALSE)</f>
        <v>52000</v>
      </c>
      <c r="H1560" t="s">
        <v>523</v>
      </c>
      <c r="I1560" s="8" t="s">
        <v>20</v>
      </c>
      <c r="J1560" t="s">
        <v>15</v>
      </c>
      <c r="L1560" s="10" t="s">
        <v>13</v>
      </c>
      <c r="M1560" s="10">
        <v>5</v>
      </c>
    </row>
    <row r="1561" spans="2:13" ht="15" customHeight="1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 s="10">
        <f>tblSalaries[[#This Row],[clean Salary (in local currency)]]*VLOOKUP(tblSalaries[[#This Row],[Currency]],tblXrate[],2,FALSE)</f>
        <v>75000</v>
      </c>
      <c r="H1561" t="s">
        <v>356</v>
      </c>
      <c r="I1561" s="8" t="s">
        <v>356</v>
      </c>
      <c r="J1561" t="s">
        <v>24</v>
      </c>
      <c r="L1561" s="10" t="s">
        <v>18</v>
      </c>
      <c r="M1561" s="10">
        <v>9</v>
      </c>
    </row>
    <row r="1562" spans="2:13" ht="15" customHeight="1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 s="10">
        <f>tblSalaries[[#This Row],[clean Salary (in local currency)]]*VLOOKUP(tblSalaries[[#This Row],[Currency]],tblXrate[],2,FALSE)</f>
        <v>17807.916687442568</v>
      </c>
      <c r="H1562" t="s">
        <v>72</v>
      </c>
      <c r="I1562" s="8" t="s">
        <v>20</v>
      </c>
      <c r="J1562" t="s">
        <v>8</v>
      </c>
      <c r="L1562" s="10" t="s">
        <v>13</v>
      </c>
      <c r="M1562" s="10">
        <v>4</v>
      </c>
    </row>
    <row r="1563" spans="2:13" ht="15" customHeight="1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 s="10">
        <f>tblSalaries[[#This Row],[clean Salary (in local currency)]]*VLOOKUP(tblSalaries[[#This Row],[Currency]],tblXrate[],2,FALSE)</f>
        <v>177600</v>
      </c>
      <c r="H1563" t="s">
        <v>310</v>
      </c>
      <c r="I1563" s="8" t="s">
        <v>310</v>
      </c>
      <c r="J1563" t="s">
        <v>1745</v>
      </c>
      <c r="L1563" s="10" t="s">
        <v>9</v>
      </c>
      <c r="M1563" s="10">
        <v>6</v>
      </c>
    </row>
    <row r="1564" spans="2:13" ht="15" customHeight="1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 s="10">
        <f>tblSalaries[[#This Row],[clean Salary (in local currency)]]*VLOOKUP(tblSalaries[[#This Row],[Currency]],tblXrate[],2,FALSE)</f>
        <v>11575.14584683767</v>
      </c>
      <c r="H1564" t="s">
        <v>616</v>
      </c>
      <c r="I1564" s="8" t="s">
        <v>20</v>
      </c>
      <c r="J1564" t="s">
        <v>8</v>
      </c>
      <c r="L1564" s="10" t="s">
        <v>9</v>
      </c>
      <c r="M1564" s="10">
        <v>5</v>
      </c>
    </row>
    <row r="1565" spans="2:13" ht="15" customHeight="1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 s="10">
        <f>tblSalaries[[#This Row],[clean Salary (in local currency)]]*VLOOKUP(tblSalaries[[#This Row],[Currency]],tblXrate[],2,FALSE)</f>
        <v>26678.388218823762</v>
      </c>
      <c r="H1565" t="s">
        <v>1747</v>
      </c>
      <c r="I1565" s="8" t="s">
        <v>52</v>
      </c>
      <c r="J1565" t="s">
        <v>30</v>
      </c>
      <c r="L1565" s="10" t="s">
        <v>9</v>
      </c>
      <c r="M1565" s="10">
        <v>10</v>
      </c>
    </row>
    <row r="1566" spans="2:13" ht="15" customHeight="1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 s="10">
        <f>tblSalaries[[#This Row],[clean Salary (in local currency)]]*VLOOKUP(tblSalaries[[#This Row],[Currency]],tblXrate[],2,FALSE)</f>
        <v>126094.26176538273</v>
      </c>
      <c r="H1566" t="s">
        <v>1748</v>
      </c>
      <c r="I1566" s="8" t="s">
        <v>356</v>
      </c>
      <c r="J1566" t="s">
        <v>71</v>
      </c>
      <c r="L1566" s="10" t="s">
        <v>9</v>
      </c>
      <c r="M1566" s="10">
        <v>12</v>
      </c>
    </row>
    <row r="1567" spans="2:13" ht="15" customHeight="1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 s="10">
        <f>tblSalaries[[#This Row],[clean Salary (in local currency)]]*VLOOKUP(tblSalaries[[#This Row],[Currency]],tblXrate[],2,FALSE)</f>
        <v>6000</v>
      </c>
      <c r="H1567" t="s">
        <v>207</v>
      </c>
      <c r="I1567" s="8" t="s">
        <v>20</v>
      </c>
      <c r="J1567" t="s">
        <v>8</v>
      </c>
      <c r="L1567" s="10" t="s">
        <v>9</v>
      </c>
      <c r="M1567" s="10">
        <v>2</v>
      </c>
    </row>
    <row r="1568" spans="2:13" ht="15" customHeight="1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 s="10">
        <f>tblSalaries[[#This Row],[clean Salary (in local currency)]]*VLOOKUP(tblSalaries[[#This Row],[Currency]],tblXrate[],2,FALSE)</f>
        <v>10000</v>
      </c>
      <c r="H1568" t="s">
        <v>360</v>
      </c>
      <c r="I1568" s="8" t="s">
        <v>3999</v>
      </c>
      <c r="J1568" t="s">
        <v>8</v>
      </c>
      <c r="L1568" s="10" t="s">
        <v>13</v>
      </c>
      <c r="M1568" s="10">
        <v>6</v>
      </c>
    </row>
    <row r="1569" spans="2:13" ht="15" customHeight="1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 s="10">
        <f>tblSalaries[[#This Row],[clean Salary (in local currency)]]*VLOOKUP(tblSalaries[[#This Row],[Currency]],tblXrate[],2,FALSE)</f>
        <v>50000</v>
      </c>
      <c r="H1569" t="s">
        <v>481</v>
      </c>
      <c r="I1569" s="8" t="s">
        <v>20</v>
      </c>
      <c r="J1569" t="s">
        <v>15</v>
      </c>
      <c r="L1569" s="10" t="s">
        <v>13</v>
      </c>
      <c r="M1569" s="10">
        <v>2</v>
      </c>
    </row>
    <row r="1570" spans="2:13" ht="15" customHeight="1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 s="10">
        <f>tblSalaries[[#This Row],[clean Salary (in local currency)]]*VLOOKUP(tblSalaries[[#This Row],[Currency]],tblXrate[],2,FALSE)</f>
        <v>10000</v>
      </c>
      <c r="H1570" t="s">
        <v>1750</v>
      </c>
      <c r="I1570" s="8" t="s">
        <v>52</v>
      </c>
      <c r="J1570" t="s">
        <v>8</v>
      </c>
      <c r="L1570" s="10" t="s">
        <v>13</v>
      </c>
      <c r="M1570" s="10">
        <v>12</v>
      </c>
    </row>
    <row r="1571" spans="2:13" ht="15" customHeight="1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 s="10">
        <f>tblSalaries[[#This Row],[clean Salary (in local currency)]]*VLOOKUP(tblSalaries[[#This Row],[Currency]],tblXrate[],2,FALSE)</f>
        <v>50000</v>
      </c>
      <c r="H1571" t="s">
        <v>1751</v>
      </c>
      <c r="I1571" s="8" t="s">
        <v>20</v>
      </c>
      <c r="J1571" t="s">
        <v>15</v>
      </c>
      <c r="L1571" s="10" t="s">
        <v>13</v>
      </c>
      <c r="M1571" s="10">
        <v>12</v>
      </c>
    </row>
    <row r="1572" spans="2:13" ht="15" customHeight="1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 s="10">
        <f>tblSalaries[[#This Row],[clean Salary (in local currency)]]*VLOOKUP(tblSalaries[[#This Row],[Currency]],tblXrate[],2,FALSE)</f>
        <v>20000</v>
      </c>
      <c r="H1572" t="s">
        <v>52</v>
      </c>
      <c r="I1572" s="8" t="s">
        <v>52</v>
      </c>
      <c r="J1572" t="s">
        <v>8</v>
      </c>
      <c r="L1572" s="10" t="s">
        <v>9</v>
      </c>
      <c r="M1572" s="10">
        <v>1</v>
      </c>
    </row>
    <row r="1573" spans="2:13" ht="15" customHeight="1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 s="10">
        <f>tblSalaries[[#This Row],[clean Salary (in local currency)]]*VLOOKUP(tblSalaries[[#This Row],[Currency]],tblXrate[],2,FALSE)</f>
        <v>31523.565441345683</v>
      </c>
      <c r="H1573" t="s">
        <v>386</v>
      </c>
      <c r="I1573" s="8" t="s">
        <v>20</v>
      </c>
      <c r="J1573" t="s">
        <v>71</v>
      </c>
      <c r="L1573" s="10" t="s">
        <v>13</v>
      </c>
      <c r="M1573" s="10">
        <v>3</v>
      </c>
    </row>
    <row r="1574" spans="2:13" ht="15" customHeight="1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 s="10">
        <f>tblSalaries[[#This Row],[clean Salary (in local currency)]]*VLOOKUP(tblSalaries[[#This Row],[Currency]],tblXrate[],2,FALSE)</f>
        <v>63519.971949580387</v>
      </c>
      <c r="H1574" t="s">
        <v>488</v>
      </c>
      <c r="I1574" s="8" t="s">
        <v>488</v>
      </c>
      <c r="J1574" t="s">
        <v>628</v>
      </c>
      <c r="L1574" s="10" t="s">
        <v>9</v>
      </c>
      <c r="M1574" s="10">
        <v>10</v>
      </c>
    </row>
    <row r="1575" spans="2:13" ht="15" customHeight="1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 s="10">
        <f>tblSalaries[[#This Row],[clean Salary (in local currency)]]*VLOOKUP(tblSalaries[[#This Row],[Currency]],tblXrate[],2,FALSE)</f>
        <v>35063.024516168378</v>
      </c>
      <c r="H1575" t="s">
        <v>270</v>
      </c>
      <c r="I1575" s="8" t="s">
        <v>488</v>
      </c>
      <c r="J1575" t="s">
        <v>38</v>
      </c>
      <c r="L1575" s="10" t="s">
        <v>13</v>
      </c>
      <c r="M1575" s="10">
        <v>15</v>
      </c>
    </row>
    <row r="1576" spans="2:13" ht="15" customHeight="1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 s="10">
        <f>tblSalaries[[#This Row],[clean Salary (in local currency)]]*VLOOKUP(tblSalaries[[#This Row],[Currency]],tblXrate[],2,FALSE)</f>
        <v>55000</v>
      </c>
      <c r="H1576" t="s">
        <v>207</v>
      </c>
      <c r="I1576" s="8" t="s">
        <v>20</v>
      </c>
      <c r="J1576" t="s">
        <v>15</v>
      </c>
      <c r="L1576" s="10" t="s">
        <v>9</v>
      </c>
      <c r="M1576" s="10">
        <v>2</v>
      </c>
    </row>
    <row r="1577" spans="2:13" ht="15" customHeight="1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 s="10">
        <f>tblSalaries[[#This Row],[clean Salary (in local currency)]]*VLOOKUP(tblSalaries[[#This Row],[Currency]],tblXrate[],2,FALSE)</f>
        <v>38000</v>
      </c>
      <c r="H1577" t="s">
        <v>207</v>
      </c>
      <c r="I1577" s="8" t="s">
        <v>20</v>
      </c>
      <c r="J1577" t="s">
        <v>15</v>
      </c>
      <c r="L1577" s="10" t="s">
        <v>13</v>
      </c>
      <c r="M1577" s="10">
        <v>1</v>
      </c>
    </row>
    <row r="1578" spans="2:13" ht="15" customHeight="1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 s="10">
        <f>tblSalaries[[#This Row],[clean Salary (in local currency)]]*VLOOKUP(tblSalaries[[#This Row],[Currency]],tblXrate[],2,FALSE)</f>
        <v>32054.250037396621</v>
      </c>
      <c r="H1578" t="s">
        <v>256</v>
      </c>
      <c r="I1578" s="8" t="s">
        <v>20</v>
      </c>
      <c r="J1578" t="s">
        <v>8</v>
      </c>
      <c r="L1578" s="10" t="s">
        <v>13</v>
      </c>
      <c r="M1578" s="10">
        <v>1</v>
      </c>
    </row>
    <row r="1579" spans="2:13" ht="15" customHeight="1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 s="10">
        <f>tblSalaries[[#This Row],[clean Salary (in local currency)]]*VLOOKUP(tblSalaries[[#This Row],[Currency]],tblXrate[],2,FALSE)</f>
        <v>35500</v>
      </c>
      <c r="H1579" t="s">
        <v>1754</v>
      </c>
      <c r="I1579" s="8" t="s">
        <v>20</v>
      </c>
      <c r="J1579" t="s">
        <v>15</v>
      </c>
      <c r="L1579" s="10" t="s">
        <v>9</v>
      </c>
      <c r="M1579" s="10">
        <v>20</v>
      </c>
    </row>
    <row r="1580" spans="2:13" ht="15" customHeight="1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 s="10">
        <f>tblSalaries[[#This Row],[clean Salary (in local currency)]]*VLOOKUP(tblSalaries[[#This Row],[Currency]],tblXrate[],2,FALSE)</f>
        <v>62000</v>
      </c>
      <c r="H1580" t="s">
        <v>14</v>
      </c>
      <c r="I1580" s="8" t="s">
        <v>20</v>
      </c>
      <c r="J1580" t="s">
        <v>15</v>
      </c>
      <c r="L1580" s="10" t="s">
        <v>18</v>
      </c>
      <c r="M1580" s="10">
        <v>5</v>
      </c>
    </row>
    <row r="1581" spans="2:13" ht="15" customHeight="1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 s="10">
        <f>tblSalaries[[#This Row],[clean Salary (in local currency)]]*VLOOKUP(tblSalaries[[#This Row],[Currency]],tblXrate[],2,FALSE)</f>
        <v>33887.832849446611</v>
      </c>
      <c r="H1581" t="s">
        <v>153</v>
      </c>
      <c r="I1581" s="8" t="s">
        <v>20</v>
      </c>
      <c r="J1581" t="s">
        <v>71</v>
      </c>
      <c r="L1581" s="10" t="s">
        <v>13</v>
      </c>
      <c r="M1581" s="10">
        <v>1</v>
      </c>
    </row>
    <row r="1582" spans="2:13" ht="15" customHeight="1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 s="10">
        <f>tblSalaries[[#This Row],[clean Salary (in local currency)]]*VLOOKUP(tblSalaries[[#This Row],[Currency]],tblXrate[],2,FALSE)</f>
        <v>60000</v>
      </c>
      <c r="H1582" t="s">
        <v>153</v>
      </c>
      <c r="I1582" s="8" t="s">
        <v>20</v>
      </c>
      <c r="J1582" t="s">
        <v>15</v>
      </c>
      <c r="L1582" s="10" t="s">
        <v>18</v>
      </c>
      <c r="M1582" s="10">
        <v>1</v>
      </c>
    </row>
    <row r="1583" spans="2:13" ht="15" customHeight="1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 s="10">
        <f>tblSalaries[[#This Row],[clean Salary (in local currency)]]*VLOOKUP(tblSalaries[[#This Row],[Currency]],tblXrate[],2,FALSE)</f>
        <v>32884</v>
      </c>
      <c r="H1583" t="s">
        <v>263</v>
      </c>
      <c r="I1583" s="8" t="s">
        <v>20</v>
      </c>
      <c r="J1583" t="s">
        <v>15</v>
      </c>
      <c r="L1583" s="10" t="s">
        <v>13</v>
      </c>
      <c r="M1583" s="10">
        <v>10</v>
      </c>
    </row>
    <row r="1584" spans="2:13" ht="15" customHeight="1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 s="10">
        <f>tblSalaries[[#This Row],[clean Salary (in local currency)]]*VLOOKUP(tblSalaries[[#This Row],[Currency]],tblXrate[],2,FALSE)</f>
        <v>42000</v>
      </c>
      <c r="H1584" t="s">
        <v>1757</v>
      </c>
      <c r="I1584" s="8" t="s">
        <v>20</v>
      </c>
      <c r="J1584" t="s">
        <v>15</v>
      </c>
      <c r="L1584" s="10" t="s">
        <v>9</v>
      </c>
      <c r="M1584" s="10">
        <v>2</v>
      </c>
    </row>
    <row r="1585" spans="2:13" ht="15" customHeight="1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 s="10">
        <f>tblSalaries[[#This Row],[clean Salary (in local currency)]]*VLOOKUP(tblSalaries[[#This Row],[Currency]],tblXrate[],2,FALSE)</f>
        <v>68000</v>
      </c>
      <c r="H1585" t="s">
        <v>411</v>
      </c>
      <c r="I1585" s="8" t="s">
        <v>20</v>
      </c>
      <c r="J1585" t="s">
        <v>15</v>
      </c>
      <c r="L1585" s="10" t="s">
        <v>9</v>
      </c>
      <c r="M1585" s="10">
        <v>12</v>
      </c>
    </row>
    <row r="1586" spans="2:13" ht="15" customHeight="1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 s="10">
        <f>tblSalaries[[#This Row],[clean Salary (in local currency)]]*VLOOKUP(tblSalaries[[#This Row],[Currency]],tblXrate[],2,FALSE)</f>
        <v>85000</v>
      </c>
      <c r="H1586" t="s">
        <v>89</v>
      </c>
      <c r="I1586" s="8" t="s">
        <v>310</v>
      </c>
      <c r="J1586" t="s">
        <v>15</v>
      </c>
      <c r="L1586" s="10" t="s">
        <v>18</v>
      </c>
      <c r="M1586" s="10">
        <v>8</v>
      </c>
    </row>
    <row r="1587" spans="2:13" ht="15" customHeight="1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 s="10">
        <f>tblSalaries[[#This Row],[clean Salary (in local currency)]]*VLOOKUP(tblSalaries[[#This Row],[Currency]],tblXrate[],2,FALSE)</f>
        <v>13000</v>
      </c>
      <c r="H1587" t="s">
        <v>1759</v>
      </c>
      <c r="I1587" s="8" t="s">
        <v>20</v>
      </c>
      <c r="J1587" t="s">
        <v>143</v>
      </c>
      <c r="L1587" s="10" t="s">
        <v>13</v>
      </c>
      <c r="M1587" s="10">
        <v>4</v>
      </c>
    </row>
    <row r="1588" spans="2:13" ht="15" customHeight="1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 s="10">
        <f>tblSalaries[[#This Row],[clean Salary (in local currency)]]*VLOOKUP(tblSalaries[[#This Row],[Currency]],tblXrate[],2,FALSE)</f>
        <v>15000</v>
      </c>
      <c r="H1588" t="s">
        <v>1760</v>
      </c>
      <c r="I1588" s="8" t="s">
        <v>20</v>
      </c>
      <c r="J1588" t="s">
        <v>8</v>
      </c>
      <c r="L1588" s="10" t="s">
        <v>9</v>
      </c>
      <c r="M1588" s="10">
        <v>5</v>
      </c>
    </row>
    <row r="1589" spans="2:13" ht="15" customHeight="1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 s="10">
        <f>tblSalaries[[#This Row],[clean Salary (in local currency)]]*VLOOKUP(tblSalaries[[#This Row],[Currency]],tblXrate[],2,FALSE)</f>
        <v>50000</v>
      </c>
      <c r="H1589" t="s">
        <v>1762</v>
      </c>
      <c r="I1589" s="8" t="s">
        <v>4001</v>
      </c>
      <c r="J1589" t="s">
        <v>8</v>
      </c>
      <c r="L1589" s="10" t="s">
        <v>25</v>
      </c>
      <c r="M1589" s="10">
        <v>8</v>
      </c>
    </row>
    <row r="1590" spans="2:13" ht="15" customHeight="1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 s="10">
        <f>tblSalaries[[#This Row],[clean Salary (in local currency)]]*VLOOKUP(tblSalaries[[#This Row],[Currency]],tblXrate[],2,FALSE)</f>
        <v>7000</v>
      </c>
      <c r="H1590" t="s">
        <v>1763</v>
      </c>
      <c r="I1590" s="8" t="s">
        <v>3999</v>
      </c>
      <c r="J1590" t="s">
        <v>8</v>
      </c>
      <c r="L1590" s="10" t="s">
        <v>9</v>
      </c>
      <c r="M1590" s="10">
        <v>1</v>
      </c>
    </row>
    <row r="1591" spans="2:13" ht="15" customHeight="1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 s="10">
        <f>tblSalaries[[#This Row],[clean Salary (in local currency)]]*VLOOKUP(tblSalaries[[#This Row],[Currency]],tblXrate[],2,FALSE)</f>
        <v>140000</v>
      </c>
      <c r="H1591" t="s">
        <v>1080</v>
      </c>
      <c r="I1591" s="8" t="s">
        <v>52</v>
      </c>
      <c r="J1591" t="s">
        <v>15</v>
      </c>
      <c r="L1591" s="10" t="s">
        <v>9</v>
      </c>
      <c r="M1591" s="10">
        <v>12</v>
      </c>
    </row>
    <row r="1592" spans="2:13" ht="15" customHeight="1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 s="10">
        <f>tblSalaries[[#This Row],[clean Salary (in local currency)]]*VLOOKUP(tblSalaries[[#This Row],[Currency]],tblXrate[],2,FALSE)</f>
        <v>7123.1666749770275</v>
      </c>
      <c r="H1592" t="s">
        <v>1764</v>
      </c>
      <c r="I1592" s="8" t="s">
        <v>20</v>
      </c>
      <c r="J1592" t="s">
        <v>8</v>
      </c>
      <c r="L1592" s="10" t="s">
        <v>25</v>
      </c>
      <c r="M1592" s="10">
        <v>2.5</v>
      </c>
    </row>
    <row r="1593" spans="2:13" ht="15" customHeight="1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 s="10">
        <f>tblSalaries[[#This Row],[clean Salary (in local currency)]]*VLOOKUP(tblSalaries[[#This Row],[Currency]],tblXrate[],2,FALSE)</f>
        <v>58318.59606648951</v>
      </c>
      <c r="H1593" t="s">
        <v>1766</v>
      </c>
      <c r="I1593" s="8" t="s">
        <v>20</v>
      </c>
      <c r="J1593" t="s">
        <v>71</v>
      </c>
      <c r="L1593" s="10" t="s">
        <v>9</v>
      </c>
      <c r="M1593" s="10">
        <v>9</v>
      </c>
    </row>
    <row r="1594" spans="2:13" ht="15" customHeight="1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 s="10">
        <f>tblSalaries[[#This Row],[clean Salary (in local currency)]]*VLOOKUP(tblSalaries[[#This Row],[Currency]],tblXrate[],2,FALSE)</f>
        <v>12109.383347460946</v>
      </c>
      <c r="H1594" t="s">
        <v>938</v>
      </c>
      <c r="I1594" s="8" t="s">
        <v>52</v>
      </c>
      <c r="J1594" t="s">
        <v>8</v>
      </c>
      <c r="L1594" s="10" t="s">
        <v>25</v>
      </c>
      <c r="M1594" s="10">
        <v>2</v>
      </c>
    </row>
    <row r="1595" spans="2:13" ht="15" customHeight="1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 s="10">
        <f>tblSalaries[[#This Row],[clean Salary (in local currency)]]*VLOOKUP(tblSalaries[[#This Row],[Currency]],tblXrate[],2,FALSE)</f>
        <v>55000</v>
      </c>
      <c r="H1595" t="s">
        <v>411</v>
      </c>
      <c r="I1595" s="8" t="s">
        <v>20</v>
      </c>
      <c r="J1595" t="s">
        <v>15</v>
      </c>
      <c r="L1595" s="10" t="s">
        <v>9</v>
      </c>
      <c r="M1595" s="10">
        <v>1</v>
      </c>
    </row>
    <row r="1596" spans="2:13" ht="15" customHeight="1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 s="10">
        <f>tblSalaries[[#This Row],[clean Salary (in local currency)]]*VLOOKUP(tblSalaries[[#This Row],[Currency]],tblXrate[],2,FALSE)</f>
        <v>60000</v>
      </c>
      <c r="H1596" t="s">
        <v>1768</v>
      </c>
      <c r="I1596" s="8" t="s">
        <v>52</v>
      </c>
      <c r="J1596" t="s">
        <v>726</v>
      </c>
      <c r="L1596" s="10" t="s">
        <v>18</v>
      </c>
      <c r="M1596" s="10">
        <v>16</v>
      </c>
    </row>
    <row r="1597" spans="2:13" ht="15" customHeight="1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 s="10">
        <f>tblSalaries[[#This Row],[clean Salary (in local currency)]]*VLOOKUP(tblSalaries[[#This Row],[Currency]],tblXrate[],2,FALSE)</f>
        <v>5698.5333399816218</v>
      </c>
      <c r="H1597" t="s">
        <v>809</v>
      </c>
      <c r="I1597" s="8" t="s">
        <v>52</v>
      </c>
      <c r="J1597" t="s">
        <v>8</v>
      </c>
      <c r="L1597" s="10" t="s">
        <v>9</v>
      </c>
      <c r="M1597" s="10">
        <v>5</v>
      </c>
    </row>
    <row r="1598" spans="2:13" ht="15" customHeight="1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 s="10">
        <f>tblSalaries[[#This Row],[clean Salary (in local currency)]]*VLOOKUP(tblSalaries[[#This Row],[Currency]],tblXrate[],2,FALSE)</f>
        <v>9376.2513877177607</v>
      </c>
      <c r="H1598" t="s">
        <v>1770</v>
      </c>
      <c r="I1598" s="8" t="s">
        <v>279</v>
      </c>
      <c r="J1598" t="s">
        <v>1771</v>
      </c>
      <c r="L1598" s="10" t="s">
        <v>9</v>
      </c>
      <c r="M1598" s="10">
        <v>7</v>
      </c>
    </row>
    <row r="1599" spans="2:13" ht="15" customHeight="1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 s="10">
        <f>tblSalaries[[#This Row],[clean Salary (in local currency)]]*VLOOKUP(tblSalaries[[#This Row],[Currency]],tblXrate[],2,FALSE)</f>
        <v>94570.696324037053</v>
      </c>
      <c r="H1599" t="s">
        <v>153</v>
      </c>
      <c r="I1599" s="8" t="s">
        <v>20</v>
      </c>
      <c r="J1599" t="s">
        <v>71</v>
      </c>
      <c r="L1599" s="10" t="s">
        <v>9</v>
      </c>
      <c r="M1599" s="10">
        <v>5</v>
      </c>
    </row>
    <row r="1600" spans="2:13" ht="15" customHeight="1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 s="10">
        <f>tblSalaries[[#This Row],[clean Salary (in local currency)]]*VLOOKUP(tblSalaries[[#This Row],[Currency]],tblXrate[],2,FALSE)</f>
        <v>36000</v>
      </c>
      <c r="H1600" t="s">
        <v>1772</v>
      </c>
      <c r="I1600" s="8" t="s">
        <v>356</v>
      </c>
      <c r="J1600" t="s">
        <v>1773</v>
      </c>
      <c r="L1600" s="10" t="s">
        <v>9</v>
      </c>
      <c r="M1600" s="10">
        <v>5</v>
      </c>
    </row>
    <row r="1601" spans="2:13" ht="15" customHeight="1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 s="10">
        <f>tblSalaries[[#This Row],[clean Salary (in local currency)]]*VLOOKUP(tblSalaries[[#This Row],[Currency]],tblXrate[],2,FALSE)</f>
        <v>65889.291743537498</v>
      </c>
      <c r="H1601" t="s">
        <v>1775</v>
      </c>
      <c r="I1601" s="8" t="s">
        <v>52</v>
      </c>
      <c r="J1601" t="s">
        <v>8</v>
      </c>
      <c r="L1601" s="10" t="s">
        <v>13</v>
      </c>
      <c r="M1601" s="10">
        <v>4</v>
      </c>
    </row>
    <row r="1602" spans="2:13" ht="15" customHeight="1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 s="10">
        <f>tblSalaries[[#This Row],[clean Salary (in local currency)]]*VLOOKUP(tblSalaries[[#This Row],[Currency]],tblXrate[],2,FALSE)</f>
        <v>106000</v>
      </c>
      <c r="H1602" t="s">
        <v>1776</v>
      </c>
      <c r="I1602" s="8" t="s">
        <v>20</v>
      </c>
      <c r="J1602" t="s">
        <v>877</v>
      </c>
      <c r="L1602" s="10" t="s">
        <v>25</v>
      </c>
      <c r="M1602" s="10">
        <v>7</v>
      </c>
    </row>
    <row r="1603" spans="2:13" ht="15" customHeight="1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 s="10">
        <f>tblSalaries[[#This Row],[clean Salary (in local currency)]]*VLOOKUP(tblSalaries[[#This Row],[Currency]],tblXrate[],2,FALSE)</f>
        <v>82888.5550559455</v>
      </c>
      <c r="H1603" t="s">
        <v>488</v>
      </c>
      <c r="I1603" s="8" t="s">
        <v>488</v>
      </c>
      <c r="J1603" t="s">
        <v>877</v>
      </c>
      <c r="L1603" s="10" t="s">
        <v>9</v>
      </c>
      <c r="M1603" s="10">
        <v>18</v>
      </c>
    </row>
    <row r="1604" spans="2:13" ht="15" customHeight="1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 s="10">
        <f>tblSalaries[[#This Row],[clean Salary (in local currency)]]*VLOOKUP(tblSalaries[[#This Row],[Currency]],tblXrate[],2,FALSE)</f>
        <v>59819.107020370408</v>
      </c>
      <c r="H1604" t="s">
        <v>1778</v>
      </c>
      <c r="I1604" s="8" t="s">
        <v>20</v>
      </c>
      <c r="J1604" t="s">
        <v>1779</v>
      </c>
      <c r="L1604" s="10" t="s">
        <v>18</v>
      </c>
      <c r="M1604" s="10">
        <v>10</v>
      </c>
    </row>
    <row r="1605" spans="2:13" ht="15" customHeight="1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 s="10">
        <f>tblSalaries[[#This Row],[clean Salary (in local currency)]]*VLOOKUP(tblSalaries[[#This Row],[Currency]],tblXrate[],2,FALSE)</f>
        <v>6545</v>
      </c>
      <c r="H1605" t="s">
        <v>700</v>
      </c>
      <c r="I1605" s="8" t="s">
        <v>52</v>
      </c>
      <c r="J1605" t="s">
        <v>8</v>
      </c>
      <c r="L1605" s="10" t="s">
        <v>13</v>
      </c>
      <c r="M1605" s="10">
        <v>9</v>
      </c>
    </row>
    <row r="1606" spans="2:13" ht="15" customHeight="1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 s="10">
        <f>tblSalaries[[#This Row],[clean Salary (in local currency)]]*VLOOKUP(tblSalaries[[#This Row],[Currency]],tblXrate[],2,FALSE)</f>
        <v>17807.916687442568</v>
      </c>
      <c r="H1606" t="s">
        <v>1781</v>
      </c>
      <c r="I1606" s="8" t="s">
        <v>52</v>
      </c>
      <c r="J1606" t="s">
        <v>8</v>
      </c>
      <c r="L1606" s="10" t="s">
        <v>18</v>
      </c>
      <c r="M1606" s="10">
        <v>13</v>
      </c>
    </row>
    <row r="1607" spans="2:13" ht="15" customHeight="1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 s="10">
        <f>tblSalaries[[#This Row],[clean Salary (in local currency)]]*VLOOKUP(tblSalaries[[#This Row],[Currency]],tblXrate[],2,FALSE)</f>
        <v>54000</v>
      </c>
      <c r="H1607" t="s">
        <v>1782</v>
      </c>
      <c r="I1607" s="8" t="s">
        <v>4001</v>
      </c>
      <c r="J1607" t="s">
        <v>15</v>
      </c>
      <c r="L1607" s="10" t="s">
        <v>9</v>
      </c>
      <c r="M1607" s="10">
        <v>10</v>
      </c>
    </row>
    <row r="1608" spans="2:13" ht="15" customHeight="1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 s="10">
        <f>tblSalaries[[#This Row],[clean Salary (in local currency)]]*VLOOKUP(tblSalaries[[#This Row],[Currency]],tblXrate[],2,FALSE)</f>
        <v>100000</v>
      </c>
      <c r="H1608" t="s">
        <v>356</v>
      </c>
      <c r="I1608" s="8" t="s">
        <v>356</v>
      </c>
      <c r="J1608" t="s">
        <v>15</v>
      </c>
      <c r="L1608" s="10" t="s">
        <v>18</v>
      </c>
      <c r="M1608" s="10">
        <v>4</v>
      </c>
    </row>
    <row r="1609" spans="2:13" ht="15" customHeight="1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 s="10">
        <f>tblSalaries[[#This Row],[clean Salary (in local currency)]]*VLOOKUP(tblSalaries[[#This Row],[Currency]],tblXrate[],2,FALSE)</f>
        <v>49168.076151516347</v>
      </c>
      <c r="H1609" t="s">
        <v>955</v>
      </c>
      <c r="I1609" s="8" t="s">
        <v>20</v>
      </c>
      <c r="J1609" t="s">
        <v>88</v>
      </c>
      <c r="L1609" s="10" t="s">
        <v>9</v>
      </c>
      <c r="M1609" s="10">
        <v>5</v>
      </c>
    </row>
    <row r="1610" spans="2:13" ht="15" customHeight="1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 s="10">
        <f>tblSalaries[[#This Row],[clean Salary (in local currency)]]*VLOOKUP(tblSalaries[[#This Row],[Currency]],tblXrate[],2,FALSE)</f>
        <v>4019</v>
      </c>
      <c r="H1610" t="s">
        <v>1783</v>
      </c>
      <c r="I1610" s="8" t="s">
        <v>67</v>
      </c>
      <c r="J1610" t="s">
        <v>347</v>
      </c>
      <c r="L1610" s="10" t="s">
        <v>18</v>
      </c>
      <c r="M1610" s="10">
        <v>3</v>
      </c>
    </row>
    <row r="1611" spans="2:13" ht="15" customHeight="1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 s="10">
        <f>tblSalaries[[#This Row],[clean Salary (in local currency)]]*VLOOKUP(tblSalaries[[#This Row],[Currency]],tblXrate[],2,FALSE)</f>
        <v>15000</v>
      </c>
      <c r="H1611" t="s">
        <v>1784</v>
      </c>
      <c r="I1611" s="8" t="s">
        <v>20</v>
      </c>
      <c r="J1611" t="s">
        <v>17</v>
      </c>
      <c r="L1611" s="10" t="s">
        <v>9</v>
      </c>
      <c r="M1611" s="10">
        <v>5</v>
      </c>
    </row>
    <row r="1612" spans="2:13" ht="15" customHeight="1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 s="10">
        <f>tblSalaries[[#This Row],[clean Salary (in local currency)]]*VLOOKUP(tblSalaries[[#This Row],[Currency]],tblXrate[],2,FALSE)</f>
        <v>17807.916687442568</v>
      </c>
      <c r="H1612" t="s">
        <v>1785</v>
      </c>
      <c r="I1612" s="8" t="s">
        <v>20</v>
      </c>
      <c r="J1612" t="s">
        <v>8</v>
      </c>
      <c r="L1612" s="10" t="s">
        <v>13</v>
      </c>
      <c r="M1612" s="10">
        <v>4</v>
      </c>
    </row>
    <row r="1613" spans="2:13" ht="15" customHeight="1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 s="10">
        <f>tblSalaries[[#This Row],[clean Salary (in local currency)]]*VLOOKUP(tblSalaries[[#This Row],[Currency]],tblXrate[],2,FALSE)</f>
        <v>12000</v>
      </c>
      <c r="H1613" t="s">
        <v>1786</v>
      </c>
      <c r="I1613" s="8" t="s">
        <v>3999</v>
      </c>
      <c r="J1613" t="s">
        <v>8</v>
      </c>
      <c r="L1613" s="10" t="s">
        <v>13</v>
      </c>
      <c r="M1613" s="10">
        <v>3</v>
      </c>
    </row>
    <row r="1614" spans="2:13" ht="15" customHeight="1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 s="10">
        <f>tblSalaries[[#This Row],[clean Salary (in local currency)]]*VLOOKUP(tblSalaries[[#This Row],[Currency]],tblXrate[],2,FALSE)</f>
        <v>2225.989585930321</v>
      </c>
      <c r="H1614" t="s">
        <v>1788</v>
      </c>
      <c r="I1614" s="8" t="s">
        <v>20</v>
      </c>
      <c r="J1614" t="s">
        <v>8</v>
      </c>
      <c r="L1614" s="10" t="s">
        <v>18</v>
      </c>
      <c r="M1614" s="10">
        <v>4</v>
      </c>
    </row>
    <row r="1615" spans="2:13" ht="15" customHeight="1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 s="10">
        <f>tblSalaries[[#This Row],[clean Salary (in local currency)]]*VLOOKUP(tblSalaries[[#This Row],[Currency]],tblXrate[],2,FALSE)</f>
        <v>86000</v>
      </c>
      <c r="H1615" t="s">
        <v>20</v>
      </c>
      <c r="I1615" s="8" t="s">
        <v>20</v>
      </c>
      <c r="J1615" t="s">
        <v>347</v>
      </c>
      <c r="L1615" s="10" t="s">
        <v>13</v>
      </c>
      <c r="M1615" s="10">
        <v>3</v>
      </c>
    </row>
    <row r="1616" spans="2:13" ht="15" customHeight="1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 s="10">
        <f>tblSalaries[[#This Row],[clean Salary (in local currency)]]*VLOOKUP(tblSalaries[[#This Row],[Currency]],tblXrate[],2,FALSE)</f>
        <v>6054.6916737304728</v>
      </c>
      <c r="H1616" t="s">
        <v>1022</v>
      </c>
      <c r="I1616" s="8" t="s">
        <v>52</v>
      </c>
      <c r="J1616" t="s">
        <v>8</v>
      </c>
      <c r="L1616" s="10" t="s">
        <v>9</v>
      </c>
      <c r="M1616" s="10">
        <v>5</v>
      </c>
    </row>
    <row r="1617" spans="2:13" ht="15" customHeight="1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 s="10">
        <f>tblSalaries[[#This Row],[clean Salary (in local currency)]]*VLOOKUP(tblSalaries[[#This Row],[Currency]],tblXrate[],2,FALSE)</f>
        <v>3360</v>
      </c>
      <c r="H1617" t="s">
        <v>1790</v>
      </c>
      <c r="I1617" s="8" t="s">
        <v>20</v>
      </c>
      <c r="J1617" t="s">
        <v>8</v>
      </c>
      <c r="L1617" s="10" t="s">
        <v>25</v>
      </c>
      <c r="M1617" s="10">
        <v>3</v>
      </c>
    </row>
    <row r="1618" spans="2:13" ht="15" customHeight="1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 s="10">
        <f>tblSalaries[[#This Row],[clean Salary (in local currency)]]*VLOOKUP(tblSalaries[[#This Row],[Currency]],tblXrate[],2,FALSE)</f>
        <v>10000</v>
      </c>
      <c r="H1618" t="s">
        <v>452</v>
      </c>
      <c r="I1618" s="8" t="s">
        <v>4001</v>
      </c>
      <c r="J1618" t="s">
        <v>8</v>
      </c>
      <c r="L1618" s="10" t="s">
        <v>13</v>
      </c>
      <c r="M1618" s="10">
        <v>1</v>
      </c>
    </row>
    <row r="1619" spans="2:13" ht="15" customHeight="1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 s="10">
        <f>tblSalaries[[#This Row],[clean Salary (in local currency)]]*VLOOKUP(tblSalaries[[#This Row],[Currency]],tblXrate[],2,FALSE)</f>
        <v>70000</v>
      </c>
      <c r="H1619" t="s">
        <v>1791</v>
      </c>
      <c r="I1619" s="8" t="s">
        <v>20</v>
      </c>
      <c r="J1619" t="s">
        <v>15</v>
      </c>
      <c r="L1619" s="10" t="s">
        <v>9</v>
      </c>
      <c r="M1619" s="10">
        <v>9</v>
      </c>
    </row>
    <row r="1620" spans="2:13" ht="15" customHeight="1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 s="10">
        <f>tblSalaries[[#This Row],[clean Salary (in local currency)]]*VLOOKUP(tblSalaries[[#This Row],[Currency]],tblXrate[],2,FALSE)</f>
        <v>155000</v>
      </c>
      <c r="H1620" t="s">
        <v>1792</v>
      </c>
      <c r="I1620" s="8" t="s">
        <v>52</v>
      </c>
      <c r="J1620" t="s">
        <v>15</v>
      </c>
      <c r="L1620" s="10" t="s">
        <v>25</v>
      </c>
      <c r="M1620" s="10">
        <v>14</v>
      </c>
    </row>
    <row r="1621" spans="2:13" ht="15" customHeight="1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 s="10">
        <f>tblSalaries[[#This Row],[clean Salary (in local currency)]]*VLOOKUP(tblSalaries[[#This Row],[Currency]],tblXrate[],2,FALSE)</f>
        <v>225000</v>
      </c>
      <c r="H1621" t="s">
        <v>1793</v>
      </c>
      <c r="I1621" s="8" t="s">
        <v>4001</v>
      </c>
      <c r="J1621" t="s">
        <v>15</v>
      </c>
      <c r="L1621" s="10" t="s">
        <v>9</v>
      </c>
      <c r="M1621" s="10">
        <v>15</v>
      </c>
    </row>
    <row r="1622" spans="2:13" ht="15" customHeight="1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 s="10">
        <f>tblSalaries[[#This Row],[clean Salary (in local currency)]]*VLOOKUP(tblSalaries[[#This Row],[Currency]],tblXrate[],2,FALSE)</f>
        <v>10000</v>
      </c>
      <c r="H1622" t="s">
        <v>721</v>
      </c>
      <c r="I1622" s="8" t="s">
        <v>3999</v>
      </c>
      <c r="J1622" t="s">
        <v>8</v>
      </c>
      <c r="L1622" s="10" t="s">
        <v>13</v>
      </c>
      <c r="M1622" s="10">
        <v>2</v>
      </c>
    </row>
    <row r="1623" spans="2:13" ht="15" customHeight="1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 s="10">
        <f>tblSalaries[[#This Row],[clean Salary (in local currency)]]*VLOOKUP(tblSalaries[[#This Row],[Currency]],tblXrate[],2,FALSE)</f>
        <v>5342.3750062327708</v>
      </c>
      <c r="H1623" t="s">
        <v>1794</v>
      </c>
      <c r="I1623" s="8" t="s">
        <v>20</v>
      </c>
      <c r="J1623" t="s">
        <v>8</v>
      </c>
      <c r="L1623" s="10" t="s">
        <v>9</v>
      </c>
      <c r="M1623" s="10">
        <v>8</v>
      </c>
    </row>
    <row r="1624" spans="2:13" ht="15" customHeight="1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 s="10">
        <f>tblSalaries[[#This Row],[clean Salary (in local currency)]]*VLOOKUP(tblSalaries[[#This Row],[Currency]],tblXrate[],2,FALSE)</f>
        <v>85672.4111378214</v>
      </c>
      <c r="H1624" t="s">
        <v>83</v>
      </c>
      <c r="I1624" s="8" t="s">
        <v>356</v>
      </c>
      <c r="J1624" t="s">
        <v>84</v>
      </c>
      <c r="L1624" s="10" t="s">
        <v>9</v>
      </c>
      <c r="M1624" s="10">
        <v>6</v>
      </c>
    </row>
    <row r="1625" spans="2:13" ht="15" customHeight="1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 s="10">
        <f>tblSalaries[[#This Row],[clean Salary (in local currency)]]*VLOOKUP(tblSalaries[[#This Row],[Currency]],tblXrate[],2,FALSE)</f>
        <v>4273.9000049862161</v>
      </c>
      <c r="H1625" t="s">
        <v>1796</v>
      </c>
      <c r="I1625" s="8" t="s">
        <v>488</v>
      </c>
      <c r="J1625" t="s">
        <v>8</v>
      </c>
      <c r="L1625" s="10" t="s">
        <v>18</v>
      </c>
      <c r="M1625" s="10">
        <v>15</v>
      </c>
    </row>
    <row r="1626" spans="2:13" ht="15" customHeight="1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 s="10">
        <f>tblSalaries[[#This Row],[clean Salary (in local currency)]]*VLOOKUP(tblSalaries[[#This Row],[Currency]],tblXrate[],2,FALSE)</f>
        <v>8903.9583437212841</v>
      </c>
      <c r="H1626" t="s">
        <v>786</v>
      </c>
      <c r="I1626" s="8" t="s">
        <v>52</v>
      </c>
      <c r="J1626" t="s">
        <v>8</v>
      </c>
      <c r="L1626" s="10" t="s">
        <v>13</v>
      </c>
      <c r="M1626" s="10">
        <v>20</v>
      </c>
    </row>
    <row r="1627" spans="2:13" ht="15" customHeight="1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 s="10">
        <f>tblSalaries[[#This Row],[clean Salary (in local currency)]]*VLOOKUP(tblSalaries[[#This Row],[Currency]],tblXrate[],2,FALSE)</f>
        <v>66199.48742682593</v>
      </c>
      <c r="H1627" t="s">
        <v>772</v>
      </c>
      <c r="I1627" s="8" t="s">
        <v>52</v>
      </c>
      <c r="J1627" t="s">
        <v>71</v>
      </c>
      <c r="L1627" s="10" t="s">
        <v>9</v>
      </c>
      <c r="M1627" s="10">
        <v>23</v>
      </c>
    </row>
    <row r="1628" spans="2:13" ht="15" customHeight="1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 s="10">
        <f>tblSalaries[[#This Row],[clean Salary (in local currency)]]*VLOOKUP(tblSalaries[[#This Row],[Currency]],tblXrate[],2,FALSE)</f>
        <v>5698.5333399816218</v>
      </c>
      <c r="H1628" t="s">
        <v>649</v>
      </c>
      <c r="I1628" s="8" t="s">
        <v>20</v>
      </c>
      <c r="J1628" t="s">
        <v>8</v>
      </c>
      <c r="L1628" s="10" t="s">
        <v>9</v>
      </c>
      <c r="M1628" s="10">
        <v>2.5</v>
      </c>
    </row>
    <row r="1629" spans="2:13" ht="15" customHeight="1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 s="10">
        <f>tblSalaries[[#This Row],[clean Salary (in local currency)]]*VLOOKUP(tblSalaries[[#This Row],[Currency]],tblXrate[],2,FALSE)</f>
        <v>34675.92198548025</v>
      </c>
      <c r="H1629" t="s">
        <v>1800</v>
      </c>
      <c r="I1629" s="8" t="s">
        <v>52</v>
      </c>
      <c r="J1629" t="s">
        <v>71</v>
      </c>
      <c r="L1629" s="10" t="s">
        <v>9</v>
      </c>
      <c r="M1629" s="10">
        <v>17</v>
      </c>
    </row>
    <row r="1630" spans="2:13" ht="15" customHeight="1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 s="10">
        <f>tblSalaries[[#This Row],[clean Salary (in local currency)]]*VLOOKUP(tblSalaries[[#This Row],[Currency]],tblXrate[],2,FALSE)</f>
        <v>31200</v>
      </c>
      <c r="H1630" t="s">
        <v>467</v>
      </c>
      <c r="I1630" s="8" t="s">
        <v>3999</v>
      </c>
      <c r="J1630" t="s">
        <v>1802</v>
      </c>
      <c r="L1630" s="10" t="s">
        <v>13</v>
      </c>
      <c r="M1630" s="10">
        <v>11</v>
      </c>
    </row>
    <row r="1631" spans="2:13" ht="15" customHeight="1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 s="10">
        <f>tblSalaries[[#This Row],[clean Salary (in local currency)]]*VLOOKUP(tblSalaries[[#This Row],[Currency]],tblXrate[],2,FALSE)</f>
        <v>55068.245289698301</v>
      </c>
      <c r="H1631" t="s">
        <v>83</v>
      </c>
      <c r="I1631" s="8" t="s">
        <v>356</v>
      </c>
      <c r="J1631" t="s">
        <v>88</v>
      </c>
      <c r="L1631" s="10" t="s">
        <v>13</v>
      </c>
      <c r="M1631" s="10">
        <v>1</v>
      </c>
    </row>
    <row r="1632" spans="2:13" ht="15" customHeight="1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 s="10">
        <f>tblSalaries[[#This Row],[clean Salary (in local currency)]]*VLOOKUP(tblSalaries[[#This Row],[Currency]],tblXrate[],2,FALSE)</f>
        <v>13000</v>
      </c>
      <c r="H1632" t="s">
        <v>1803</v>
      </c>
      <c r="I1632" s="8" t="s">
        <v>20</v>
      </c>
      <c r="J1632" t="s">
        <v>1804</v>
      </c>
      <c r="L1632" s="10" t="s">
        <v>13</v>
      </c>
      <c r="M1632" s="10">
        <v>6</v>
      </c>
    </row>
    <row r="1633" spans="2:13" ht="15" customHeight="1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 s="10">
        <f>tblSalaries[[#This Row],[clean Salary (in local currency)]]*VLOOKUP(tblSalaries[[#This Row],[Currency]],tblXrate[],2,FALSE)</f>
        <v>92000</v>
      </c>
      <c r="H1633" t="s">
        <v>1805</v>
      </c>
      <c r="I1633" s="8" t="s">
        <v>3999</v>
      </c>
      <c r="J1633" t="s">
        <v>15</v>
      </c>
      <c r="L1633" s="10" t="s">
        <v>18</v>
      </c>
      <c r="M1633" s="10">
        <v>12</v>
      </c>
    </row>
    <row r="1634" spans="2:13" ht="15" customHeight="1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 s="10">
        <f>tblSalaries[[#This Row],[clean Salary (in local currency)]]*VLOOKUP(tblSalaries[[#This Row],[Currency]],tblXrate[],2,FALSE)</f>
        <v>85000</v>
      </c>
      <c r="H1634" t="s">
        <v>1806</v>
      </c>
      <c r="I1634" s="8" t="s">
        <v>52</v>
      </c>
      <c r="J1634" t="s">
        <v>15</v>
      </c>
      <c r="L1634" s="10" t="s">
        <v>13</v>
      </c>
      <c r="M1634" s="10">
        <v>10</v>
      </c>
    </row>
    <row r="1635" spans="2:13" ht="15" customHeight="1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 s="10">
        <f>tblSalaries[[#This Row],[clean Salary (in local currency)]]*VLOOKUP(tblSalaries[[#This Row],[Currency]],tblXrate[],2,FALSE)</f>
        <v>11000</v>
      </c>
      <c r="H1635" t="s">
        <v>1808</v>
      </c>
      <c r="I1635" s="8" t="s">
        <v>20</v>
      </c>
      <c r="J1635" t="s">
        <v>1809</v>
      </c>
      <c r="L1635" s="10" t="s">
        <v>9</v>
      </c>
      <c r="M1635" s="10">
        <v>8</v>
      </c>
    </row>
    <row r="1636" spans="2:13" ht="15" customHeight="1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 s="10">
        <f>tblSalaries[[#This Row],[clean Salary (in local currency)]]*VLOOKUP(tblSalaries[[#This Row],[Currency]],tblXrate[],2,FALSE)</f>
        <v>38111.983169748237</v>
      </c>
      <c r="H1636" t="s">
        <v>1811</v>
      </c>
      <c r="I1636" s="8" t="s">
        <v>20</v>
      </c>
      <c r="J1636" t="s">
        <v>608</v>
      </c>
      <c r="L1636" s="10" t="s">
        <v>25</v>
      </c>
      <c r="M1636" s="10">
        <v>12</v>
      </c>
    </row>
    <row r="1637" spans="2:13" ht="15" customHeight="1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 s="10">
        <f>tblSalaries[[#This Row],[clean Salary (in local currency)]]*VLOOKUP(tblSalaries[[#This Row],[Currency]],tblXrate[],2,FALSE)</f>
        <v>49000</v>
      </c>
      <c r="H1637" t="s">
        <v>1812</v>
      </c>
      <c r="I1637" s="8" t="s">
        <v>20</v>
      </c>
      <c r="J1637" t="s">
        <v>15</v>
      </c>
      <c r="L1637" s="10" t="s">
        <v>18</v>
      </c>
      <c r="M1637" s="10">
        <v>3</v>
      </c>
    </row>
    <row r="1638" spans="2:13" ht="15" customHeight="1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 s="10">
        <f>tblSalaries[[#This Row],[clean Salary (in local currency)]]*VLOOKUP(tblSalaries[[#This Row],[Currency]],tblXrate[],2,FALSE)</f>
        <v>59000</v>
      </c>
      <c r="H1638" t="s">
        <v>1813</v>
      </c>
      <c r="I1638" s="8" t="s">
        <v>52</v>
      </c>
      <c r="J1638" t="s">
        <v>15</v>
      </c>
      <c r="L1638" s="10" t="s">
        <v>25</v>
      </c>
      <c r="M1638" s="10">
        <v>3</v>
      </c>
    </row>
    <row r="1639" spans="2:13" ht="15" customHeight="1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 s="10">
        <f>tblSalaries[[#This Row],[clean Salary (in local currency)]]*VLOOKUP(tblSalaries[[#This Row],[Currency]],tblXrate[],2,FALSE)</f>
        <v>55000</v>
      </c>
      <c r="H1639" t="s">
        <v>1814</v>
      </c>
      <c r="I1639" s="8" t="s">
        <v>20</v>
      </c>
      <c r="J1639" t="s">
        <v>15</v>
      </c>
      <c r="L1639" s="10" t="s">
        <v>9</v>
      </c>
      <c r="M1639" s="10">
        <v>15</v>
      </c>
    </row>
    <row r="1640" spans="2:13" ht="15" customHeight="1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 s="10">
        <f>tblSalaries[[#This Row],[clean Salary (in local currency)]]*VLOOKUP(tblSalaries[[#This Row],[Currency]],tblXrate[],2,FALSE)</f>
        <v>75000</v>
      </c>
      <c r="H1640" t="s">
        <v>310</v>
      </c>
      <c r="I1640" s="8" t="s">
        <v>310</v>
      </c>
      <c r="J1640" t="s">
        <v>15</v>
      </c>
      <c r="L1640" s="10" t="s">
        <v>9</v>
      </c>
      <c r="M1640" s="10">
        <v>10</v>
      </c>
    </row>
    <row r="1641" spans="2:13" ht="15" customHeight="1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 s="10">
        <f>tblSalaries[[#This Row],[clean Salary (in local currency)]]*VLOOKUP(tblSalaries[[#This Row],[Currency]],tblXrate[],2,FALSE)</f>
        <v>50307.817784067665</v>
      </c>
      <c r="H1641" t="s">
        <v>1815</v>
      </c>
      <c r="I1641" s="8" t="s">
        <v>52</v>
      </c>
      <c r="J1641" t="s">
        <v>983</v>
      </c>
      <c r="L1641" s="10" t="s">
        <v>25</v>
      </c>
      <c r="M1641" s="10">
        <v>5</v>
      </c>
    </row>
    <row r="1642" spans="2:13" ht="15" customHeight="1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 s="10">
        <f>tblSalaries[[#This Row],[clean Salary (in local currency)]]*VLOOKUP(tblSalaries[[#This Row],[Currency]],tblXrate[],2,FALSE)</f>
        <v>30500</v>
      </c>
      <c r="H1642" t="s">
        <v>14</v>
      </c>
      <c r="I1642" s="8" t="s">
        <v>20</v>
      </c>
      <c r="J1642" t="s">
        <v>143</v>
      </c>
      <c r="L1642" s="10" t="s">
        <v>13</v>
      </c>
      <c r="M1642" s="10">
        <v>8</v>
      </c>
    </row>
    <row r="1643" spans="2:13" ht="15" customHeight="1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 s="10">
        <f>tblSalaries[[#This Row],[clean Salary (in local currency)]]*VLOOKUP(tblSalaries[[#This Row],[Currency]],tblXrate[],2,FALSE)</f>
        <v>80000</v>
      </c>
      <c r="H1643" t="s">
        <v>1817</v>
      </c>
      <c r="I1643" s="8" t="s">
        <v>67</v>
      </c>
      <c r="J1643" t="s">
        <v>15</v>
      </c>
      <c r="L1643" s="10" t="s">
        <v>18</v>
      </c>
      <c r="M1643" s="10">
        <v>2</v>
      </c>
    </row>
    <row r="1644" spans="2:13" ht="15" customHeight="1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 s="10">
        <f>tblSalaries[[#This Row],[clean Salary (in local currency)]]*VLOOKUP(tblSalaries[[#This Row],[Currency]],tblXrate[],2,FALSE)</f>
        <v>12000</v>
      </c>
      <c r="H1644" t="s">
        <v>1818</v>
      </c>
      <c r="I1644" s="8" t="s">
        <v>20</v>
      </c>
      <c r="J1644" t="s">
        <v>15</v>
      </c>
      <c r="L1644" s="10" t="s">
        <v>18</v>
      </c>
      <c r="M1644" s="10">
        <v>1</v>
      </c>
    </row>
    <row r="1645" spans="2:13" ht="15" customHeight="1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 s="10">
        <f>tblSalaries[[#This Row],[clean Salary (in local currency)]]*VLOOKUP(tblSalaries[[#This Row],[Currency]],tblXrate[],2,FALSE)</f>
        <v>48500</v>
      </c>
      <c r="H1645" t="s">
        <v>1819</v>
      </c>
      <c r="I1645" s="8" t="s">
        <v>20</v>
      </c>
      <c r="J1645" t="s">
        <v>15</v>
      </c>
      <c r="L1645" s="10" t="s">
        <v>9</v>
      </c>
      <c r="M1645" s="10">
        <v>6</v>
      </c>
    </row>
    <row r="1646" spans="2:13" ht="15" customHeight="1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 s="10">
        <f>tblSalaries[[#This Row],[clean Salary (in local currency)]]*VLOOKUP(tblSalaries[[#This Row],[Currency]],tblXrate[],2,FALSE)</f>
        <v>63047.130882691366</v>
      </c>
      <c r="H1646" t="s">
        <v>1820</v>
      </c>
      <c r="I1646" s="8" t="s">
        <v>67</v>
      </c>
      <c r="J1646" t="s">
        <v>71</v>
      </c>
      <c r="L1646" s="10" t="s">
        <v>18</v>
      </c>
      <c r="M1646" s="10">
        <v>25</v>
      </c>
    </row>
    <row r="1647" spans="2:13" ht="15" customHeight="1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 s="10">
        <f>tblSalaries[[#This Row],[clean Salary (in local currency)]]*VLOOKUP(tblSalaries[[#This Row],[Currency]],tblXrate[],2,FALSE)</f>
        <v>3419.1200039889732</v>
      </c>
      <c r="H1647" t="s">
        <v>839</v>
      </c>
      <c r="I1647" s="8" t="s">
        <v>20</v>
      </c>
      <c r="J1647" t="s">
        <v>8</v>
      </c>
      <c r="L1647" s="10" t="s">
        <v>9</v>
      </c>
      <c r="M1647" s="10">
        <v>5</v>
      </c>
    </row>
    <row r="1648" spans="2:13" ht="15" customHeight="1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 s="10">
        <f>tblSalaries[[#This Row],[clean Salary (in local currency)]]*VLOOKUP(tblSalaries[[#This Row],[Currency]],tblXrate[],2,FALSE)</f>
        <v>87734.690296543267</v>
      </c>
      <c r="H1648" t="s">
        <v>1822</v>
      </c>
      <c r="I1648" s="8" t="s">
        <v>52</v>
      </c>
      <c r="J1648" t="s">
        <v>672</v>
      </c>
      <c r="L1648" s="10" t="s">
        <v>9</v>
      </c>
      <c r="M1648" s="10">
        <v>6</v>
      </c>
    </row>
    <row r="1649" spans="2:13" ht="15" customHeight="1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 s="10">
        <f>tblSalaries[[#This Row],[clean Salary (in local currency)]]*VLOOKUP(tblSalaries[[#This Row],[Currency]],tblXrate[],2,FALSE)</f>
        <v>56628.754645950656</v>
      </c>
      <c r="H1649" t="s">
        <v>207</v>
      </c>
      <c r="I1649" s="8" t="s">
        <v>20</v>
      </c>
      <c r="J1649" t="s">
        <v>1097</v>
      </c>
      <c r="L1649" s="10" t="s">
        <v>13</v>
      </c>
      <c r="M1649" s="10">
        <v>6</v>
      </c>
    </row>
    <row r="1650" spans="2:13" ht="15" customHeight="1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 s="10">
        <f>tblSalaries[[#This Row],[clean Salary (in local currency)]]*VLOOKUP(tblSalaries[[#This Row],[Currency]],tblXrate[],2,FALSE)</f>
        <v>8013.5625093491553</v>
      </c>
      <c r="H1650" t="s">
        <v>1824</v>
      </c>
      <c r="I1650" s="8" t="s">
        <v>3999</v>
      </c>
      <c r="J1650" t="s">
        <v>8</v>
      </c>
      <c r="L1650" s="10" t="s">
        <v>13</v>
      </c>
      <c r="M1650" s="10">
        <v>4</v>
      </c>
    </row>
    <row r="1651" spans="2:13" ht="15" customHeight="1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 s="10">
        <f>tblSalaries[[#This Row],[clean Salary (in local currency)]]*VLOOKUP(tblSalaries[[#This Row],[Currency]],tblXrate[],2,FALSE)</f>
        <v>3561.5833374885137</v>
      </c>
      <c r="H1651" t="s">
        <v>749</v>
      </c>
      <c r="I1651" s="8" t="s">
        <v>20</v>
      </c>
      <c r="J1651" t="s">
        <v>8</v>
      </c>
      <c r="L1651" s="10" t="s">
        <v>25</v>
      </c>
      <c r="M1651" s="10">
        <v>16</v>
      </c>
    </row>
    <row r="1652" spans="2:13" ht="15" customHeight="1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 s="10">
        <f>tblSalaries[[#This Row],[clean Salary (in local currency)]]*VLOOKUP(tblSalaries[[#This Row],[Currency]],tblXrate[],2,FALSE)</f>
        <v>62000</v>
      </c>
      <c r="H1652" t="s">
        <v>19</v>
      </c>
      <c r="I1652" s="8" t="s">
        <v>279</v>
      </c>
      <c r="J1652" t="s">
        <v>15</v>
      </c>
      <c r="L1652" s="10" t="s">
        <v>18</v>
      </c>
      <c r="M1652" s="10">
        <v>12</v>
      </c>
    </row>
    <row r="1653" spans="2:13" ht="15" customHeight="1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 s="10">
        <f>tblSalaries[[#This Row],[clean Salary (in local currency)]]*VLOOKUP(tblSalaries[[#This Row],[Currency]],tblXrate[],2,FALSE)</f>
        <v>26678.388218823762</v>
      </c>
      <c r="H1653" t="s">
        <v>1269</v>
      </c>
      <c r="I1653" s="8" t="s">
        <v>20</v>
      </c>
      <c r="J1653" t="s">
        <v>30</v>
      </c>
      <c r="L1653" s="10" t="s">
        <v>9</v>
      </c>
      <c r="M1653" s="10">
        <v>5</v>
      </c>
    </row>
    <row r="1654" spans="2:13" ht="15" customHeight="1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 s="10">
        <f>tblSalaries[[#This Row],[clean Salary (in local currency)]]*VLOOKUP(tblSalaries[[#This Row],[Currency]],tblXrate[],2,FALSE)</f>
        <v>70928.022243027779</v>
      </c>
      <c r="H1654" t="s">
        <v>153</v>
      </c>
      <c r="I1654" s="8" t="s">
        <v>20</v>
      </c>
      <c r="J1654" t="s">
        <v>71</v>
      </c>
      <c r="L1654" s="10" t="s">
        <v>13</v>
      </c>
      <c r="M1654" s="10">
        <v>5</v>
      </c>
    </row>
    <row r="1655" spans="2:13" ht="15" customHeight="1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 s="10">
        <f>tblSalaries[[#This Row],[clean Salary (in local currency)]]*VLOOKUP(tblSalaries[[#This Row],[Currency]],tblXrate[],2,FALSE)</f>
        <v>41923.181486723057</v>
      </c>
      <c r="H1655" t="s">
        <v>1513</v>
      </c>
      <c r="I1655" s="8" t="s">
        <v>20</v>
      </c>
      <c r="J1655" t="s">
        <v>1826</v>
      </c>
      <c r="L1655" s="10" t="s">
        <v>9</v>
      </c>
      <c r="M1655" s="10">
        <v>6</v>
      </c>
    </row>
    <row r="1656" spans="2:13" ht="15" customHeight="1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 s="10">
        <f>tblSalaries[[#This Row],[clean Salary (in local currency)]]*VLOOKUP(tblSalaries[[#This Row],[Currency]],tblXrate[],2,FALSE)</f>
        <v>90000</v>
      </c>
      <c r="H1656" t="s">
        <v>1827</v>
      </c>
      <c r="I1656" s="8" t="s">
        <v>20</v>
      </c>
      <c r="J1656" t="s">
        <v>15</v>
      </c>
      <c r="L1656" s="10" t="s">
        <v>18</v>
      </c>
      <c r="M1656" s="10">
        <v>8</v>
      </c>
    </row>
    <row r="1657" spans="2:13" ht="15" customHeight="1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 s="10">
        <f>tblSalaries[[#This Row],[clean Salary (in local currency)]]*VLOOKUP(tblSalaries[[#This Row],[Currency]],tblXrate[],2,FALSE)</f>
        <v>67700.452577525488</v>
      </c>
      <c r="H1657" t="s">
        <v>1830</v>
      </c>
      <c r="I1657" s="8" t="s">
        <v>20</v>
      </c>
      <c r="J1657" t="s">
        <v>583</v>
      </c>
      <c r="L1657" s="10" t="s">
        <v>13</v>
      </c>
      <c r="M1657" s="10">
        <v>5</v>
      </c>
    </row>
    <row r="1658" spans="2:13" ht="15" customHeight="1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 s="10">
        <f>tblSalaries[[#This Row],[clean Salary (in local currency)]]*VLOOKUP(tblSalaries[[#This Row],[Currency]],tblXrate[],2,FALSE)</f>
        <v>85000</v>
      </c>
      <c r="H1658" t="s">
        <v>14</v>
      </c>
      <c r="I1658" s="8" t="s">
        <v>20</v>
      </c>
      <c r="J1658" t="s">
        <v>15</v>
      </c>
      <c r="L1658" s="10" t="s">
        <v>9</v>
      </c>
      <c r="M1658" s="10">
        <v>12</v>
      </c>
    </row>
    <row r="1659" spans="2:13" ht="15" customHeight="1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 s="10">
        <f>tblSalaries[[#This Row],[clean Salary (in local currency)]]*VLOOKUP(tblSalaries[[#This Row],[Currency]],tblXrate[],2,FALSE)</f>
        <v>78808.913603364199</v>
      </c>
      <c r="H1659" t="s">
        <v>1024</v>
      </c>
      <c r="I1659" s="8" t="s">
        <v>4001</v>
      </c>
      <c r="J1659" t="s">
        <v>71</v>
      </c>
      <c r="L1659" s="10" t="s">
        <v>9</v>
      </c>
      <c r="M1659" s="10">
        <v>10</v>
      </c>
    </row>
    <row r="1660" spans="2:13" ht="15" customHeight="1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 s="10">
        <f>tblSalaries[[#This Row],[clean Salary (in local currency)]]*VLOOKUP(tblSalaries[[#This Row],[Currency]],tblXrate[],2,FALSE)</f>
        <v>65000</v>
      </c>
      <c r="H1660" t="s">
        <v>207</v>
      </c>
      <c r="I1660" s="8" t="s">
        <v>20</v>
      </c>
      <c r="J1660" t="s">
        <v>15</v>
      </c>
      <c r="L1660" s="10" t="s">
        <v>9</v>
      </c>
      <c r="M1660" s="10">
        <v>8</v>
      </c>
    </row>
    <row r="1661" spans="2:13" ht="15" customHeight="1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 s="10">
        <f>tblSalaries[[#This Row],[clean Salary (in local currency)]]*VLOOKUP(tblSalaries[[#This Row],[Currency]],tblXrate[],2,FALSE)</f>
        <v>75000</v>
      </c>
      <c r="H1661" t="s">
        <v>1831</v>
      </c>
      <c r="I1661" s="8" t="s">
        <v>4001</v>
      </c>
      <c r="J1661" t="s">
        <v>15</v>
      </c>
      <c r="L1661" s="10" t="s">
        <v>18</v>
      </c>
      <c r="M1661" s="10">
        <v>3</v>
      </c>
    </row>
    <row r="1662" spans="2:13" ht="15" customHeight="1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 s="10">
        <f>tblSalaries[[#This Row],[clean Salary (in local currency)]]*VLOOKUP(tblSalaries[[#This Row],[Currency]],tblXrate[],2,FALSE)</f>
        <v>92000</v>
      </c>
      <c r="H1662" t="s">
        <v>1832</v>
      </c>
      <c r="I1662" s="8" t="s">
        <v>20</v>
      </c>
      <c r="J1662" t="s">
        <v>15</v>
      </c>
      <c r="L1662" s="10" t="s">
        <v>9</v>
      </c>
      <c r="M1662" s="10">
        <v>9</v>
      </c>
    </row>
    <row r="1663" spans="2:13" ht="15" customHeight="1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 s="10">
        <f>tblSalaries[[#This Row],[clean Salary (in local currency)]]*VLOOKUP(tblSalaries[[#This Row],[Currency]],tblXrate[],2,FALSE)</f>
        <v>50815.977559664309</v>
      </c>
      <c r="H1663" t="s">
        <v>14</v>
      </c>
      <c r="I1663" s="8" t="s">
        <v>20</v>
      </c>
      <c r="J1663" t="s">
        <v>24</v>
      </c>
      <c r="L1663" s="10" t="s">
        <v>18</v>
      </c>
      <c r="M1663" s="10">
        <v>3</v>
      </c>
    </row>
    <row r="1664" spans="2:13" ht="15" customHeight="1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 s="10">
        <f>tblSalaries[[#This Row],[clean Salary (in local currency)]]*VLOOKUP(tblSalaries[[#This Row],[Currency]],tblXrate[],2,FALSE)</f>
        <v>55954.328658388586</v>
      </c>
      <c r="H1664" t="s">
        <v>1287</v>
      </c>
      <c r="I1664" s="8" t="s">
        <v>310</v>
      </c>
      <c r="J1664" t="s">
        <v>71</v>
      </c>
      <c r="L1664" s="10" t="s">
        <v>9</v>
      </c>
      <c r="M1664" s="10">
        <v>8</v>
      </c>
    </row>
    <row r="1665" spans="2:13" ht="15" customHeight="1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 s="10">
        <f>tblSalaries[[#This Row],[clean Salary (in local currency)]]*VLOOKUP(tblSalaries[[#This Row],[Currency]],tblXrate[],2,FALSE)</f>
        <v>45000</v>
      </c>
      <c r="H1665" t="s">
        <v>1834</v>
      </c>
      <c r="I1665" s="8" t="s">
        <v>20</v>
      </c>
      <c r="J1665" t="s">
        <v>15</v>
      </c>
      <c r="L1665" s="10" t="s">
        <v>18</v>
      </c>
      <c r="M1665" s="10">
        <v>4</v>
      </c>
    </row>
    <row r="1666" spans="2:13" ht="15" customHeight="1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 s="10">
        <f>tblSalaries[[#This Row],[clean Salary (in local currency)]]*VLOOKUP(tblSalaries[[#This Row],[Currency]],tblXrate[],2,FALSE)</f>
        <v>7123.1666749770275</v>
      </c>
      <c r="H1666" t="s">
        <v>20</v>
      </c>
      <c r="I1666" s="8" t="s">
        <v>20</v>
      </c>
      <c r="J1666" t="s">
        <v>8</v>
      </c>
      <c r="L1666" s="10" t="s">
        <v>9</v>
      </c>
      <c r="M1666" s="10">
        <v>4</v>
      </c>
    </row>
    <row r="1667" spans="2:13" ht="15" customHeight="1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 s="10">
        <f>tblSalaries[[#This Row],[clean Salary (in local currency)]]*VLOOKUP(tblSalaries[[#This Row],[Currency]],tblXrate[],2,FALSE)</f>
        <v>49443.946165553374</v>
      </c>
      <c r="H1667" t="s">
        <v>1837</v>
      </c>
      <c r="I1667" s="8" t="s">
        <v>20</v>
      </c>
      <c r="J1667" t="s">
        <v>59</v>
      </c>
      <c r="L1667" s="10" t="s">
        <v>9</v>
      </c>
      <c r="M1667" s="10">
        <v>1.5</v>
      </c>
    </row>
    <row r="1668" spans="2:13" ht="15" customHeight="1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 s="10">
        <f>tblSalaries[[#This Row],[clean Salary (in local currency)]]*VLOOKUP(tblSalaries[[#This Row],[Currency]],tblXrate[],2,FALSE)</f>
        <v>45000</v>
      </c>
      <c r="H1668" t="s">
        <v>29</v>
      </c>
      <c r="I1668" s="8" t="s">
        <v>4001</v>
      </c>
      <c r="J1668" t="s">
        <v>166</v>
      </c>
      <c r="L1668" s="10" t="s">
        <v>9</v>
      </c>
      <c r="M1668" s="10">
        <v>5</v>
      </c>
    </row>
    <row r="1669" spans="2:13" ht="15" customHeight="1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 s="10">
        <f>tblSalaries[[#This Row],[clean Salary (in local currency)]]*VLOOKUP(tblSalaries[[#This Row],[Currency]],tblXrate[],2,FALSE)</f>
        <v>60000</v>
      </c>
      <c r="H1669" t="s">
        <v>20</v>
      </c>
      <c r="I1669" s="8" t="s">
        <v>20</v>
      </c>
      <c r="J1669" t="s">
        <v>15</v>
      </c>
      <c r="L1669" s="10" t="s">
        <v>13</v>
      </c>
      <c r="M1669" s="10">
        <v>1</v>
      </c>
    </row>
    <row r="1670" spans="2:13" ht="15" customHeight="1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 s="10">
        <f>tblSalaries[[#This Row],[clean Salary (in local currency)]]*VLOOKUP(tblSalaries[[#This Row],[Currency]],tblXrate[],2,FALSE)</f>
        <v>65000</v>
      </c>
      <c r="H1670" t="s">
        <v>1840</v>
      </c>
      <c r="I1670" s="8" t="s">
        <v>20</v>
      </c>
      <c r="J1670" t="s">
        <v>15</v>
      </c>
      <c r="L1670" s="10" t="s">
        <v>13</v>
      </c>
      <c r="M1670" s="10">
        <v>4</v>
      </c>
    </row>
    <row r="1671" spans="2:13" ht="15" customHeight="1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 s="10">
        <f>tblSalaries[[#This Row],[clean Salary (in local currency)]]*VLOOKUP(tblSalaries[[#This Row],[Currency]],tblXrate[],2,FALSE)</f>
        <v>73000</v>
      </c>
      <c r="H1671" t="s">
        <v>1841</v>
      </c>
      <c r="I1671" s="8" t="s">
        <v>52</v>
      </c>
      <c r="J1671" t="s">
        <v>15</v>
      </c>
      <c r="L1671" s="10" t="s">
        <v>18</v>
      </c>
      <c r="M1671" s="10">
        <v>6</v>
      </c>
    </row>
    <row r="1672" spans="2:13" ht="15" customHeight="1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 s="10">
        <f>tblSalaries[[#This Row],[clean Salary (in local currency)]]*VLOOKUP(tblSalaries[[#This Row],[Currency]],tblXrate[],2,FALSE)</f>
        <v>54000</v>
      </c>
      <c r="H1672" t="s">
        <v>309</v>
      </c>
      <c r="I1672" s="8" t="s">
        <v>20</v>
      </c>
      <c r="J1672" t="s">
        <v>15</v>
      </c>
      <c r="L1672" s="10" t="s">
        <v>13</v>
      </c>
      <c r="M1672" s="10">
        <v>6</v>
      </c>
    </row>
    <row r="1673" spans="2:13" ht="15" customHeight="1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 s="10">
        <f>tblSalaries[[#This Row],[clean Salary (in local currency)]]*VLOOKUP(tblSalaries[[#This Row],[Currency]],tblXrate[],2,FALSE)</f>
        <v>81000</v>
      </c>
      <c r="H1673" t="s">
        <v>1842</v>
      </c>
      <c r="I1673" s="8" t="s">
        <v>20</v>
      </c>
      <c r="J1673" t="s">
        <v>15</v>
      </c>
      <c r="L1673" s="10" t="s">
        <v>9</v>
      </c>
      <c r="M1673" s="10">
        <v>6</v>
      </c>
    </row>
    <row r="1674" spans="2:13" ht="15" customHeight="1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 s="10">
        <f>tblSalaries[[#This Row],[clean Salary (in local currency)]]*VLOOKUP(tblSalaries[[#This Row],[Currency]],tblXrate[],2,FALSE)</f>
        <v>10000</v>
      </c>
      <c r="H1674" t="s">
        <v>1843</v>
      </c>
      <c r="I1674" s="8" t="s">
        <v>20</v>
      </c>
      <c r="J1674" t="s">
        <v>15</v>
      </c>
      <c r="L1674" s="10" t="s">
        <v>9</v>
      </c>
      <c r="M1674" s="10">
        <v>2</v>
      </c>
    </row>
    <row r="1675" spans="2:13" ht="15" customHeight="1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 s="10">
        <f>tblSalaries[[#This Row],[clean Salary (in local currency)]]*VLOOKUP(tblSalaries[[#This Row],[Currency]],tblXrate[],2,FALSE)</f>
        <v>42000</v>
      </c>
      <c r="H1675" t="s">
        <v>1369</v>
      </c>
      <c r="I1675" s="8" t="s">
        <v>310</v>
      </c>
      <c r="J1675" t="s">
        <v>15</v>
      </c>
      <c r="L1675" s="10" t="s">
        <v>9</v>
      </c>
      <c r="M1675" s="10">
        <v>1</v>
      </c>
    </row>
    <row r="1676" spans="2:13" ht="15" customHeight="1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 s="10">
        <f>tblSalaries[[#This Row],[clean Salary (in local currency)]]*VLOOKUP(tblSalaries[[#This Row],[Currency]],tblXrate[],2,FALSE)</f>
        <v>81592.772512210868</v>
      </c>
      <c r="H1676" t="s">
        <v>1844</v>
      </c>
      <c r="I1676" s="8" t="s">
        <v>67</v>
      </c>
      <c r="J1676" t="s">
        <v>84</v>
      </c>
      <c r="L1676" s="10" t="s">
        <v>9</v>
      </c>
      <c r="M1676" s="10">
        <v>5</v>
      </c>
    </row>
    <row r="1677" spans="2:13" ht="15" customHeight="1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 s="10">
        <f>tblSalaries[[#This Row],[clean Salary (in local currency)]]*VLOOKUP(tblSalaries[[#This Row],[Currency]],tblXrate[],2,FALSE)</f>
        <v>35401.014829091764</v>
      </c>
      <c r="H1677" t="s">
        <v>1845</v>
      </c>
      <c r="I1677" s="8" t="s">
        <v>20</v>
      </c>
      <c r="J1677" t="s">
        <v>88</v>
      </c>
      <c r="L1677" s="10" t="s">
        <v>13</v>
      </c>
      <c r="M1677" s="10">
        <v>2</v>
      </c>
    </row>
    <row r="1678" spans="2:13" ht="15" customHeight="1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 s="10">
        <f>tblSalaries[[#This Row],[clean Salary (in local currency)]]*VLOOKUP(tblSalaries[[#This Row],[Currency]],tblXrate[],2,FALSE)</f>
        <v>8903.9583437212841</v>
      </c>
      <c r="H1678" t="s">
        <v>243</v>
      </c>
      <c r="I1678" s="8" t="s">
        <v>20</v>
      </c>
      <c r="J1678" t="s">
        <v>8</v>
      </c>
      <c r="L1678" s="10" t="s">
        <v>9</v>
      </c>
      <c r="M1678" s="10">
        <v>4</v>
      </c>
    </row>
    <row r="1679" spans="2:13" ht="15" customHeight="1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 s="10">
        <f>tblSalaries[[#This Row],[clean Salary (in local currency)]]*VLOOKUP(tblSalaries[[#This Row],[Currency]],tblXrate[],2,FALSE)</f>
        <v>10684.750012465542</v>
      </c>
      <c r="H1679" t="s">
        <v>1112</v>
      </c>
      <c r="I1679" s="8" t="s">
        <v>20</v>
      </c>
      <c r="J1679" t="s">
        <v>8</v>
      </c>
      <c r="L1679" s="10" t="s">
        <v>13</v>
      </c>
      <c r="M1679" s="10">
        <v>5</v>
      </c>
    </row>
    <row r="1680" spans="2:13" ht="15" customHeight="1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 s="10">
        <f>tblSalaries[[#This Row],[clean Salary (in local currency)]]*VLOOKUP(tblSalaries[[#This Row],[Currency]],tblXrate[],2,FALSE)</f>
        <v>8400</v>
      </c>
      <c r="H1680" t="s">
        <v>1846</v>
      </c>
      <c r="I1680" s="8" t="s">
        <v>20</v>
      </c>
      <c r="J1680" t="s">
        <v>997</v>
      </c>
      <c r="L1680" s="10" t="s">
        <v>9</v>
      </c>
      <c r="M1680" s="10">
        <v>14</v>
      </c>
    </row>
    <row r="1681" spans="2:13" ht="15" customHeight="1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 s="10">
        <f>tblSalaries[[#This Row],[clean Salary (in local currency)]]*VLOOKUP(tblSalaries[[#This Row],[Currency]],tblXrate[],2,FALSE)</f>
        <v>9794.354178093412</v>
      </c>
      <c r="H1681" t="s">
        <v>1847</v>
      </c>
      <c r="I1681" s="8" t="s">
        <v>52</v>
      </c>
      <c r="J1681" t="s">
        <v>8</v>
      </c>
      <c r="L1681" s="10" t="s">
        <v>9</v>
      </c>
      <c r="M1681" s="10">
        <v>13</v>
      </c>
    </row>
    <row r="1682" spans="2:13" ht="15" customHeight="1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 s="10">
        <f>tblSalaries[[#This Row],[clean Salary (in local currency)]]*VLOOKUP(tblSalaries[[#This Row],[Currency]],tblXrate[],2,FALSE)</f>
        <v>14400</v>
      </c>
      <c r="H1682" t="s">
        <v>279</v>
      </c>
      <c r="I1682" s="8" t="s">
        <v>279</v>
      </c>
      <c r="J1682" t="s">
        <v>8</v>
      </c>
      <c r="L1682" s="10" t="s">
        <v>25</v>
      </c>
      <c r="M1682" s="10">
        <v>8</v>
      </c>
    </row>
    <row r="1683" spans="2:13" ht="15" customHeight="1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 s="10">
        <f>tblSalaries[[#This Row],[clean Salary (in local currency)]]*VLOOKUP(tblSalaries[[#This Row],[Currency]],tblXrate[],2,FALSE)</f>
        <v>2671.1875031163854</v>
      </c>
      <c r="H1683" t="s">
        <v>721</v>
      </c>
      <c r="I1683" s="8" t="s">
        <v>3999</v>
      </c>
      <c r="J1683" t="s">
        <v>8</v>
      </c>
      <c r="L1683" s="10" t="s">
        <v>13</v>
      </c>
      <c r="M1683" s="10">
        <v>3</v>
      </c>
    </row>
    <row r="1684" spans="2:13" ht="15" customHeight="1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 s="10">
        <f>tblSalaries[[#This Row],[clean Salary (in local currency)]]*VLOOKUP(tblSalaries[[#This Row],[Currency]],tblXrate[],2,FALSE)</f>
        <v>22000</v>
      </c>
      <c r="H1684" t="s">
        <v>1849</v>
      </c>
      <c r="I1684" s="8" t="s">
        <v>52</v>
      </c>
      <c r="J1684" t="s">
        <v>8</v>
      </c>
      <c r="L1684" s="10" t="s">
        <v>13</v>
      </c>
      <c r="M1684" s="10">
        <v>6</v>
      </c>
    </row>
    <row r="1685" spans="2:13" ht="15" customHeight="1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 s="10">
        <f>tblSalaries[[#This Row],[clean Salary (in local currency)]]*VLOOKUP(tblSalaries[[#This Row],[Currency]],tblXrate[],2,FALSE)</f>
        <v>100000</v>
      </c>
      <c r="H1685" t="s">
        <v>1850</v>
      </c>
      <c r="I1685" s="8" t="s">
        <v>20</v>
      </c>
      <c r="J1685" t="s">
        <v>65</v>
      </c>
      <c r="L1685" s="10" t="s">
        <v>13</v>
      </c>
      <c r="M1685" s="10">
        <v>6</v>
      </c>
    </row>
    <row r="1686" spans="2:13" ht="15" customHeight="1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 s="10">
        <f>tblSalaries[[#This Row],[clean Salary (in local currency)]]*VLOOKUP(tblSalaries[[#This Row],[Currency]],tblXrate[],2,FALSE)</f>
        <v>63047.130882691366</v>
      </c>
      <c r="H1686" t="s">
        <v>204</v>
      </c>
      <c r="I1686" s="8" t="s">
        <v>52</v>
      </c>
      <c r="J1686" t="s">
        <v>71</v>
      </c>
      <c r="L1686" s="10" t="s">
        <v>9</v>
      </c>
      <c r="M1686" s="10">
        <v>15</v>
      </c>
    </row>
    <row r="1687" spans="2:13" ht="15" customHeight="1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 s="10">
        <f>tblSalaries[[#This Row],[clean Salary (in local currency)]]*VLOOKUP(tblSalaries[[#This Row],[Currency]],tblXrate[],2,FALSE)</f>
        <v>56742.417794422225</v>
      </c>
      <c r="H1687" t="s">
        <v>1852</v>
      </c>
      <c r="I1687" s="8" t="s">
        <v>52</v>
      </c>
      <c r="J1687" t="s">
        <v>71</v>
      </c>
      <c r="L1687" s="10" t="s">
        <v>25</v>
      </c>
      <c r="M1687" s="10">
        <v>25</v>
      </c>
    </row>
    <row r="1688" spans="2:13" ht="15" customHeight="1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 s="10">
        <f>tblSalaries[[#This Row],[clean Salary (in local currency)]]*VLOOKUP(tblSalaries[[#This Row],[Currency]],tblXrate[],2,FALSE)</f>
        <v>25000</v>
      </c>
      <c r="H1688" t="s">
        <v>1853</v>
      </c>
      <c r="I1688" s="8" t="s">
        <v>20</v>
      </c>
      <c r="J1688" t="s">
        <v>8</v>
      </c>
      <c r="L1688" s="10" t="s">
        <v>13</v>
      </c>
      <c r="M1688" s="10">
        <v>8</v>
      </c>
    </row>
    <row r="1689" spans="2:13" ht="15" customHeight="1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 s="10">
        <f>tblSalaries[[#This Row],[clean Salary (in local currency)]]*VLOOKUP(tblSalaries[[#This Row],[Currency]],tblXrate[],2,FALSE)</f>
        <v>8903.9583437212841</v>
      </c>
      <c r="H1689" t="s">
        <v>207</v>
      </c>
      <c r="I1689" s="8" t="s">
        <v>20</v>
      </c>
      <c r="J1689" t="s">
        <v>8</v>
      </c>
      <c r="L1689" s="10" t="s">
        <v>9</v>
      </c>
      <c r="M1689" s="10">
        <v>2</v>
      </c>
    </row>
    <row r="1690" spans="2:13" ht="15" customHeight="1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 s="10">
        <f>tblSalaries[[#This Row],[clean Salary (in local currency)]]*VLOOKUP(tblSalaries[[#This Row],[Currency]],tblXrate[],2,FALSE)</f>
        <v>42556.81334581667</v>
      </c>
      <c r="H1690" t="s">
        <v>1856</v>
      </c>
      <c r="I1690" s="8" t="s">
        <v>20</v>
      </c>
      <c r="J1690" t="s">
        <v>71</v>
      </c>
      <c r="L1690" s="10" t="s">
        <v>9</v>
      </c>
      <c r="M1690" s="10">
        <v>2</v>
      </c>
    </row>
    <row r="1691" spans="2:13" ht="15" customHeight="1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 s="10">
        <f>tblSalaries[[#This Row],[clean Salary (in local currency)]]*VLOOKUP(tblSalaries[[#This Row],[Currency]],tblXrate[],2,FALSE)</f>
        <v>131770.4440860638</v>
      </c>
      <c r="H1691" t="s">
        <v>1857</v>
      </c>
      <c r="I1691" s="8" t="s">
        <v>310</v>
      </c>
      <c r="J1691" t="s">
        <v>88</v>
      </c>
      <c r="L1691" s="10" t="s">
        <v>13</v>
      </c>
      <c r="M1691" s="10">
        <v>20</v>
      </c>
    </row>
    <row r="1692" spans="2:13" ht="15" customHeight="1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 s="10">
        <f>tblSalaries[[#This Row],[clean Salary (in local currency)]]*VLOOKUP(tblSalaries[[#This Row],[Currency]],tblXrate[],2,FALSE)</f>
        <v>68835.306612122877</v>
      </c>
      <c r="H1692" t="s">
        <v>14</v>
      </c>
      <c r="I1692" s="8" t="s">
        <v>20</v>
      </c>
      <c r="J1692" t="s">
        <v>88</v>
      </c>
      <c r="L1692" s="10" t="s">
        <v>13</v>
      </c>
      <c r="M1692" s="10">
        <v>2</v>
      </c>
    </row>
    <row r="1693" spans="2:13" ht="15" customHeight="1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 s="10">
        <f>tblSalaries[[#This Row],[clean Salary (in local currency)]]*VLOOKUP(tblSalaries[[#This Row],[Currency]],tblXrate[],2,FALSE)</f>
        <v>6000</v>
      </c>
      <c r="H1693" t="s">
        <v>1859</v>
      </c>
      <c r="I1693" s="8" t="s">
        <v>3999</v>
      </c>
      <c r="J1693" t="s">
        <v>1860</v>
      </c>
      <c r="L1693" s="10" t="s">
        <v>13</v>
      </c>
      <c r="M1693" s="10">
        <v>5</v>
      </c>
    </row>
    <row r="1694" spans="2:13" ht="15" customHeight="1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 s="10">
        <f>tblSalaries[[#This Row],[clean Salary (in local currency)]]*VLOOKUP(tblSalaries[[#This Row],[Currency]],tblXrate[],2,FALSE)</f>
        <v>78808.913603364199</v>
      </c>
      <c r="H1694" t="s">
        <v>200</v>
      </c>
      <c r="I1694" s="8" t="s">
        <v>20</v>
      </c>
      <c r="J1694" t="s">
        <v>71</v>
      </c>
      <c r="L1694" s="10" t="s">
        <v>18</v>
      </c>
      <c r="M1694" s="10">
        <v>2</v>
      </c>
    </row>
    <row r="1695" spans="2:13" ht="15" customHeight="1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 s="10">
        <f>tblSalaries[[#This Row],[clean Salary (in local currency)]]*VLOOKUP(tblSalaries[[#This Row],[Currency]],tblXrate[],2,FALSE)</f>
        <v>7497.1329254133216</v>
      </c>
      <c r="H1695" t="s">
        <v>1861</v>
      </c>
      <c r="I1695" s="8" t="s">
        <v>20</v>
      </c>
      <c r="J1695" t="s">
        <v>8</v>
      </c>
      <c r="L1695" s="10" t="s">
        <v>9</v>
      </c>
      <c r="M1695" s="10">
        <v>4</v>
      </c>
    </row>
    <row r="1696" spans="2:13" ht="15" customHeight="1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 s="10">
        <f>tblSalaries[[#This Row],[clean Salary (in local currency)]]*VLOOKUP(tblSalaries[[#This Row],[Currency]],tblXrate[],2,FALSE)</f>
        <v>10000</v>
      </c>
      <c r="H1696" t="s">
        <v>1862</v>
      </c>
      <c r="I1696" s="8" t="s">
        <v>52</v>
      </c>
      <c r="J1696" t="s">
        <v>8</v>
      </c>
      <c r="L1696" s="10" t="s">
        <v>9</v>
      </c>
      <c r="M1696" s="10">
        <v>11</v>
      </c>
    </row>
    <row r="1697" spans="2:13" ht="15" customHeight="1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 s="10">
        <f>tblSalaries[[#This Row],[clean Salary (in local currency)]]*VLOOKUP(tblSalaries[[#This Row],[Currency]],tblXrate[],2,FALSE)</f>
        <v>6410.8500074793246</v>
      </c>
      <c r="H1697" t="s">
        <v>1863</v>
      </c>
      <c r="I1697" s="8" t="s">
        <v>356</v>
      </c>
      <c r="J1697" t="s">
        <v>8</v>
      </c>
      <c r="L1697" s="10" t="s">
        <v>25</v>
      </c>
      <c r="M1697" s="10">
        <v>2</v>
      </c>
    </row>
    <row r="1698" spans="2:13" ht="15" customHeight="1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 s="10">
        <f>tblSalaries[[#This Row],[clean Salary (in local currency)]]*VLOOKUP(tblSalaries[[#This Row],[Currency]],tblXrate[],2,FALSE)</f>
        <v>63047.130882691366</v>
      </c>
      <c r="H1698" t="s">
        <v>20</v>
      </c>
      <c r="I1698" s="8" t="s">
        <v>20</v>
      </c>
      <c r="J1698" t="s">
        <v>71</v>
      </c>
      <c r="L1698" s="10" t="s">
        <v>9</v>
      </c>
      <c r="M1698" s="10">
        <v>5</v>
      </c>
    </row>
    <row r="1699" spans="2:13" ht="15" customHeight="1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 s="10">
        <f>tblSalaries[[#This Row],[clean Salary (in local currency)]]*VLOOKUP(tblSalaries[[#This Row],[Currency]],tblXrate[],2,FALSE)</f>
        <v>61194.579384158147</v>
      </c>
      <c r="H1699" t="s">
        <v>42</v>
      </c>
      <c r="I1699" s="8" t="s">
        <v>20</v>
      </c>
      <c r="J1699" t="s">
        <v>84</v>
      </c>
      <c r="L1699" s="10" t="s">
        <v>18</v>
      </c>
      <c r="M1699" s="10">
        <v>3</v>
      </c>
    </row>
    <row r="1700" spans="2:13" ht="15" customHeight="1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 s="10">
        <f>tblSalaries[[#This Row],[clean Salary (in local currency)]]*VLOOKUP(tblSalaries[[#This Row],[Currency]],tblXrate[],2,FALSE)</f>
        <v>115061.01386091174</v>
      </c>
      <c r="H1700" t="s">
        <v>181</v>
      </c>
      <c r="I1700" s="8" t="s">
        <v>488</v>
      </c>
      <c r="J1700" t="s">
        <v>71</v>
      </c>
      <c r="L1700" s="10" t="s">
        <v>9</v>
      </c>
      <c r="M1700" s="10">
        <v>8</v>
      </c>
    </row>
    <row r="1701" spans="2:13" ht="15" customHeight="1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 s="10">
        <f>tblSalaries[[#This Row],[clean Salary (in local currency)]]*VLOOKUP(tblSalaries[[#This Row],[Currency]],tblXrate[],2,FALSE)</f>
        <v>45000</v>
      </c>
      <c r="H1701" t="s">
        <v>1865</v>
      </c>
      <c r="I1701" s="8" t="s">
        <v>20</v>
      </c>
      <c r="J1701" t="s">
        <v>15</v>
      </c>
      <c r="L1701" s="10" t="s">
        <v>13</v>
      </c>
      <c r="M1701" s="10">
        <v>2</v>
      </c>
    </row>
    <row r="1702" spans="2:13" ht="15" customHeight="1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 s="10">
        <f>tblSalaries[[#This Row],[clean Salary (in local currency)]]*VLOOKUP(tblSalaries[[#This Row],[Currency]],tblXrate[],2,FALSE)</f>
        <v>36000</v>
      </c>
      <c r="H1702" t="s">
        <v>569</v>
      </c>
      <c r="I1702" s="8" t="s">
        <v>20</v>
      </c>
      <c r="J1702" t="s">
        <v>15</v>
      </c>
      <c r="L1702" s="10" t="s">
        <v>9</v>
      </c>
      <c r="M1702" s="10">
        <v>4</v>
      </c>
    </row>
    <row r="1703" spans="2:13" ht="15" customHeight="1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 s="10">
        <f>tblSalaries[[#This Row],[clean Salary (in local currency)]]*VLOOKUP(tblSalaries[[#This Row],[Currency]],tblXrate[],2,FALSE)</f>
        <v>68000</v>
      </c>
      <c r="H1703" t="s">
        <v>1866</v>
      </c>
      <c r="I1703" s="8" t="s">
        <v>20</v>
      </c>
      <c r="J1703" t="s">
        <v>15</v>
      </c>
      <c r="L1703" s="10" t="s">
        <v>9</v>
      </c>
      <c r="M1703" s="10">
        <v>2.5</v>
      </c>
    </row>
    <row r="1704" spans="2:13" ht="15" customHeight="1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 s="10">
        <f>tblSalaries[[#This Row],[clean Salary (in local currency)]]*VLOOKUP(tblSalaries[[#This Row],[Currency]],tblXrate[],2,FALSE)</f>
        <v>75000</v>
      </c>
      <c r="H1704" t="s">
        <v>424</v>
      </c>
      <c r="I1704" s="8" t="s">
        <v>20</v>
      </c>
      <c r="J1704" t="s">
        <v>15</v>
      </c>
      <c r="L1704" s="10" t="s">
        <v>13</v>
      </c>
      <c r="M1704" s="10">
        <v>5</v>
      </c>
    </row>
    <row r="1705" spans="2:13" ht="15" customHeight="1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 s="10">
        <f>tblSalaries[[#This Row],[clean Salary (in local currency)]]*VLOOKUP(tblSalaries[[#This Row],[Currency]],tblXrate[],2,FALSE)</f>
        <v>88000</v>
      </c>
      <c r="H1705" t="s">
        <v>1867</v>
      </c>
      <c r="I1705" s="8" t="s">
        <v>20</v>
      </c>
      <c r="J1705" t="s">
        <v>15</v>
      </c>
      <c r="L1705" s="10" t="s">
        <v>13</v>
      </c>
      <c r="M1705" s="10">
        <v>10</v>
      </c>
    </row>
    <row r="1706" spans="2:13" ht="15" customHeight="1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 s="10">
        <f>tblSalaries[[#This Row],[clean Salary (in local currency)]]*VLOOKUP(tblSalaries[[#This Row],[Currency]],tblXrate[],2,FALSE)</f>
        <v>4594.4425053601826</v>
      </c>
      <c r="H1706" t="s">
        <v>1869</v>
      </c>
      <c r="I1706" s="8" t="s">
        <v>20</v>
      </c>
      <c r="J1706" t="s">
        <v>8</v>
      </c>
      <c r="L1706" s="10" t="s">
        <v>9</v>
      </c>
      <c r="M1706" s="10">
        <v>4</v>
      </c>
    </row>
    <row r="1707" spans="2:13" ht="15" customHeight="1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 s="10">
        <f>tblSalaries[[#This Row],[clean Salary (in local currency)]]*VLOOKUP(tblSalaries[[#This Row],[Currency]],tblXrate[],2,FALSE)</f>
        <v>69000</v>
      </c>
      <c r="H1707" t="s">
        <v>1870</v>
      </c>
      <c r="I1707" s="8" t="s">
        <v>20</v>
      </c>
      <c r="J1707" t="s">
        <v>15</v>
      </c>
      <c r="L1707" s="10" t="s">
        <v>13</v>
      </c>
      <c r="M1707" s="10">
        <v>15</v>
      </c>
    </row>
    <row r="1708" spans="2:13" ht="15" customHeight="1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 s="10">
        <f>tblSalaries[[#This Row],[clean Salary (in local currency)]]*VLOOKUP(tblSalaries[[#This Row],[Currency]],tblXrate[],2,FALSE)</f>
        <v>30000</v>
      </c>
      <c r="H1708" t="s">
        <v>1257</v>
      </c>
      <c r="I1708" s="8" t="s">
        <v>52</v>
      </c>
      <c r="J1708" t="s">
        <v>15</v>
      </c>
      <c r="L1708" s="10" t="s">
        <v>9</v>
      </c>
      <c r="M1708" s="10">
        <v>1</v>
      </c>
    </row>
    <row r="1709" spans="2:13" ht="15" customHeight="1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 s="10">
        <f>tblSalaries[[#This Row],[clean Salary (in local currency)]]*VLOOKUP(tblSalaries[[#This Row],[Currency]],tblXrate[],2,FALSE)</f>
        <v>80000</v>
      </c>
      <c r="H1709" t="s">
        <v>1871</v>
      </c>
      <c r="I1709" s="8" t="s">
        <v>52</v>
      </c>
      <c r="J1709" t="s">
        <v>15</v>
      </c>
      <c r="L1709" s="10" t="s">
        <v>9</v>
      </c>
      <c r="M1709" s="10">
        <v>7</v>
      </c>
    </row>
    <row r="1710" spans="2:13" ht="15" customHeight="1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 s="10">
        <f>tblSalaries[[#This Row],[clean Salary (in local currency)]]*VLOOKUP(tblSalaries[[#This Row],[Currency]],tblXrate[],2,FALSE)</f>
        <v>75000</v>
      </c>
      <c r="H1710" t="s">
        <v>969</v>
      </c>
      <c r="I1710" s="8" t="s">
        <v>310</v>
      </c>
      <c r="J1710" t="s">
        <v>15</v>
      </c>
      <c r="L1710" s="10" t="s">
        <v>13</v>
      </c>
      <c r="M1710" s="10">
        <v>1</v>
      </c>
    </row>
    <row r="1711" spans="2:13" ht="15" customHeight="1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 s="10">
        <f>tblSalaries[[#This Row],[clean Salary (in local currency)]]*VLOOKUP(tblSalaries[[#This Row],[Currency]],tblXrate[],2,FALSE)</f>
        <v>31200</v>
      </c>
      <c r="H1711" t="s">
        <v>1090</v>
      </c>
      <c r="I1711" s="8" t="s">
        <v>20</v>
      </c>
      <c r="J1711" t="s">
        <v>143</v>
      </c>
      <c r="L1711" s="10" t="s">
        <v>9</v>
      </c>
      <c r="M1711" s="10">
        <v>4</v>
      </c>
    </row>
    <row r="1712" spans="2:13" ht="15" customHeight="1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 s="10">
        <f>tblSalaries[[#This Row],[clean Salary (in local currency)]]*VLOOKUP(tblSalaries[[#This Row],[Currency]],tblXrate[],2,FALSE)</f>
        <v>85000</v>
      </c>
      <c r="H1712" t="s">
        <v>191</v>
      </c>
      <c r="I1712" s="8" t="s">
        <v>310</v>
      </c>
      <c r="J1712" t="s">
        <v>15</v>
      </c>
      <c r="L1712" s="10" t="s">
        <v>9</v>
      </c>
      <c r="M1712" s="10">
        <v>20</v>
      </c>
    </row>
    <row r="1713" spans="2:13" ht="15" customHeight="1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 s="10">
        <f>tblSalaries[[#This Row],[clean Salary (in local currency)]]*VLOOKUP(tblSalaries[[#This Row],[Currency]],tblXrate[],2,FALSE)</f>
        <v>16917.52085307044</v>
      </c>
      <c r="H1713" t="s">
        <v>1873</v>
      </c>
      <c r="I1713" s="8" t="s">
        <v>52</v>
      </c>
      <c r="J1713" t="s">
        <v>8</v>
      </c>
      <c r="L1713" s="10" t="s">
        <v>18</v>
      </c>
      <c r="M1713" s="10">
        <v>9</v>
      </c>
    </row>
    <row r="1714" spans="2:13" ht="15" customHeight="1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 s="10">
        <f>tblSalaries[[#This Row],[clean Salary (in local currency)]]*VLOOKUP(tblSalaries[[#This Row],[Currency]],tblXrate[],2,FALSE)</f>
        <v>3205.4250037396623</v>
      </c>
      <c r="H1714" t="s">
        <v>544</v>
      </c>
      <c r="I1714" s="8" t="s">
        <v>3999</v>
      </c>
      <c r="J1714" t="s">
        <v>8</v>
      </c>
      <c r="L1714" s="10" t="s">
        <v>9</v>
      </c>
      <c r="M1714" s="10">
        <v>2</v>
      </c>
    </row>
    <row r="1715" spans="2:13" ht="15" customHeight="1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 s="10">
        <f>tblSalaries[[#This Row],[clean Salary (in local currency)]]*VLOOKUP(tblSalaries[[#This Row],[Currency]],tblXrate[],2,FALSE)</f>
        <v>60000</v>
      </c>
      <c r="H1715" t="s">
        <v>1875</v>
      </c>
      <c r="I1715" s="8" t="s">
        <v>52</v>
      </c>
      <c r="J1715" t="s">
        <v>15</v>
      </c>
      <c r="L1715" s="10" t="s">
        <v>13</v>
      </c>
      <c r="M1715" s="10">
        <v>2</v>
      </c>
    </row>
    <row r="1716" spans="2:13" ht="15" customHeight="1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 s="10">
        <f>tblSalaries[[#This Row],[clean Salary (in local currency)]]*VLOOKUP(tblSalaries[[#This Row],[Currency]],tblXrate[],2,FALSE)</f>
        <v>60000</v>
      </c>
      <c r="H1716" t="s">
        <v>1875</v>
      </c>
      <c r="I1716" s="8" t="s">
        <v>52</v>
      </c>
      <c r="J1716" t="s">
        <v>15</v>
      </c>
      <c r="L1716" s="10" t="s">
        <v>13</v>
      </c>
      <c r="M1716" s="10">
        <v>2</v>
      </c>
    </row>
    <row r="1717" spans="2:13" ht="15" customHeight="1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 s="10">
        <f>tblSalaries[[#This Row],[clean Salary (in local currency)]]*VLOOKUP(tblSalaries[[#This Row],[Currency]],tblXrate[],2,FALSE)</f>
        <v>14246.333349954055</v>
      </c>
      <c r="H1717" t="s">
        <v>755</v>
      </c>
      <c r="I1717" s="8" t="s">
        <v>52</v>
      </c>
      <c r="J1717" t="s">
        <v>8</v>
      </c>
      <c r="L1717" s="10" t="s">
        <v>18</v>
      </c>
      <c r="M1717" s="10">
        <v>0</v>
      </c>
    </row>
    <row r="1718" spans="2:13" ht="15" customHeight="1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 s="10">
        <f>tblSalaries[[#This Row],[clean Salary (in local currency)]]*VLOOKUP(tblSalaries[[#This Row],[Currency]],tblXrate[],2,FALSE)</f>
        <v>14246.333349954055</v>
      </c>
      <c r="H1718" t="s">
        <v>755</v>
      </c>
      <c r="I1718" s="8" t="s">
        <v>52</v>
      </c>
      <c r="J1718" t="s">
        <v>8</v>
      </c>
      <c r="L1718" s="10" t="s">
        <v>18</v>
      </c>
      <c r="M1718" s="10">
        <v>0</v>
      </c>
    </row>
    <row r="1719" spans="2:13" ht="15" customHeight="1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 s="10">
        <f>tblSalaries[[#This Row],[clean Salary (in local currency)]]*VLOOKUP(tblSalaries[[#This Row],[Currency]],tblXrate[],2,FALSE)</f>
        <v>28995</v>
      </c>
      <c r="H1719" t="s">
        <v>739</v>
      </c>
      <c r="I1719" s="8" t="s">
        <v>52</v>
      </c>
      <c r="J1719" t="s">
        <v>8</v>
      </c>
      <c r="L1719" s="10" t="s">
        <v>9</v>
      </c>
      <c r="M1719" s="10">
        <v>6</v>
      </c>
    </row>
    <row r="1720" spans="2:13" ht="15" customHeight="1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 s="10">
        <f>tblSalaries[[#This Row],[clean Salary (in local currency)]]*VLOOKUP(tblSalaries[[#This Row],[Currency]],tblXrate[],2,FALSE)</f>
        <v>21903.737525554359</v>
      </c>
      <c r="H1720" t="s">
        <v>1877</v>
      </c>
      <c r="I1720" s="8" t="s">
        <v>20</v>
      </c>
      <c r="J1720" t="s">
        <v>8</v>
      </c>
      <c r="L1720" s="10" t="s">
        <v>13</v>
      </c>
      <c r="M1720" s="10">
        <v>3</v>
      </c>
    </row>
    <row r="1721" spans="2:13" ht="15" customHeight="1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 s="10">
        <f>tblSalaries[[#This Row],[clean Salary (in local currency)]]*VLOOKUP(tblSalaries[[#This Row],[Currency]],tblXrate[],2,FALSE)</f>
        <v>20122.945856810104</v>
      </c>
      <c r="H1721" t="s">
        <v>1877</v>
      </c>
      <c r="I1721" s="8" t="s">
        <v>20</v>
      </c>
      <c r="J1721" t="s">
        <v>8</v>
      </c>
      <c r="L1721" s="10" t="s">
        <v>13</v>
      </c>
      <c r="M1721" s="10">
        <v>3</v>
      </c>
    </row>
    <row r="1722" spans="2:13" ht="15" customHeight="1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 s="10">
        <f>tblSalaries[[#This Row],[clean Salary (in local currency)]]*VLOOKUP(tblSalaries[[#This Row],[Currency]],tblXrate[],2,FALSE)</f>
        <v>70928.022243027779</v>
      </c>
      <c r="H1722" t="s">
        <v>1878</v>
      </c>
      <c r="I1722" s="8" t="s">
        <v>20</v>
      </c>
      <c r="J1722" t="s">
        <v>71</v>
      </c>
      <c r="L1722" s="10" t="s">
        <v>13</v>
      </c>
      <c r="M1722" s="10">
        <v>20</v>
      </c>
    </row>
    <row r="1723" spans="2:13" ht="15" customHeight="1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 s="10">
        <f>tblSalaries[[#This Row],[clean Salary (in local currency)]]*VLOOKUP(tblSalaries[[#This Row],[Currency]],tblXrate[],2,FALSE)</f>
        <v>67000</v>
      </c>
      <c r="H1723" t="s">
        <v>52</v>
      </c>
      <c r="I1723" s="8" t="s">
        <v>52</v>
      </c>
      <c r="J1723" t="s">
        <v>15</v>
      </c>
      <c r="L1723" s="10" t="s">
        <v>9</v>
      </c>
      <c r="M1723" s="10">
        <v>16</v>
      </c>
    </row>
    <row r="1724" spans="2:13" ht="15" customHeight="1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 s="10">
        <f>tblSalaries[[#This Row],[clean Salary (in local currency)]]*VLOOKUP(tblSalaries[[#This Row],[Currency]],tblXrate[],2,FALSE)</f>
        <v>30000</v>
      </c>
      <c r="H1724" t="s">
        <v>1879</v>
      </c>
      <c r="I1724" s="8" t="s">
        <v>20</v>
      </c>
      <c r="J1724" t="s">
        <v>15</v>
      </c>
      <c r="L1724" s="10" t="s">
        <v>18</v>
      </c>
      <c r="M1724" s="10">
        <v>4</v>
      </c>
    </row>
    <row r="1725" spans="2:13" ht="15" customHeight="1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 s="10">
        <f>tblSalaries[[#This Row],[clean Salary (in local currency)]]*VLOOKUP(tblSalaries[[#This Row],[Currency]],tblXrate[],2,FALSE)</f>
        <v>148102.22862117883</v>
      </c>
      <c r="H1725" t="s">
        <v>1882</v>
      </c>
      <c r="I1725" s="8" t="s">
        <v>52</v>
      </c>
      <c r="J1725" t="s">
        <v>46</v>
      </c>
      <c r="L1725" s="10" t="s">
        <v>18</v>
      </c>
      <c r="M1725" s="10">
        <v>6</v>
      </c>
    </row>
    <row r="1726" spans="2:13" ht="15" customHeight="1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 s="10">
        <f>tblSalaries[[#This Row],[clean Salary (in local currency)]]*VLOOKUP(tblSalaries[[#This Row],[Currency]],tblXrate[],2,FALSE)</f>
        <v>71500</v>
      </c>
      <c r="H1726" t="s">
        <v>1883</v>
      </c>
      <c r="I1726" s="8" t="s">
        <v>52</v>
      </c>
      <c r="J1726" t="s">
        <v>15</v>
      </c>
      <c r="L1726" s="10" t="s">
        <v>13</v>
      </c>
      <c r="M1726" s="10">
        <v>11</v>
      </c>
    </row>
    <row r="1727" spans="2:13" ht="15" customHeight="1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 s="10">
        <f>tblSalaries[[#This Row],[clean Salary (in local currency)]]*VLOOKUP(tblSalaries[[#This Row],[Currency]],tblXrate[],2,FALSE)</f>
        <v>67000</v>
      </c>
      <c r="H1727" t="s">
        <v>52</v>
      </c>
      <c r="I1727" s="8" t="s">
        <v>52</v>
      </c>
      <c r="J1727" t="s">
        <v>15</v>
      </c>
      <c r="L1727" s="10" t="s">
        <v>186</v>
      </c>
      <c r="M1727" s="10">
        <v>6</v>
      </c>
    </row>
    <row r="1728" spans="2:13" ht="15" customHeight="1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 s="10">
        <f>tblSalaries[[#This Row],[clean Salary (in local currency)]]*VLOOKUP(tblSalaries[[#This Row],[Currency]],tblXrate[],2,FALSE)</f>
        <v>40000</v>
      </c>
      <c r="H1728" t="s">
        <v>202</v>
      </c>
      <c r="I1728" s="8" t="s">
        <v>20</v>
      </c>
      <c r="J1728" t="s">
        <v>15</v>
      </c>
      <c r="L1728" s="10" t="s">
        <v>9</v>
      </c>
      <c r="M1728" s="10">
        <v>5</v>
      </c>
    </row>
    <row r="1729" spans="2:13" ht="15" customHeight="1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 s="10">
        <f>tblSalaries[[#This Row],[clean Salary (in local currency)]]*VLOOKUP(tblSalaries[[#This Row],[Currency]],tblXrate[],2,FALSE)</f>
        <v>65000</v>
      </c>
      <c r="H1729" t="s">
        <v>1884</v>
      </c>
      <c r="I1729" s="8" t="s">
        <v>52</v>
      </c>
      <c r="J1729" t="s">
        <v>15</v>
      </c>
      <c r="L1729" s="10" t="s">
        <v>9</v>
      </c>
      <c r="M1729" s="10">
        <v>2</v>
      </c>
    </row>
    <row r="1730" spans="2:13" ht="15" customHeight="1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 s="10">
        <f>tblSalaries[[#This Row],[clean Salary (in local currency)]]*VLOOKUP(tblSalaries[[#This Row],[Currency]],tblXrate[],2,FALSE)</f>
        <v>72000</v>
      </c>
      <c r="H1730" t="s">
        <v>356</v>
      </c>
      <c r="I1730" s="8" t="s">
        <v>356</v>
      </c>
      <c r="J1730" t="s">
        <v>15</v>
      </c>
      <c r="L1730" s="10" t="s">
        <v>18</v>
      </c>
      <c r="M1730" s="10">
        <v>13</v>
      </c>
    </row>
    <row r="1731" spans="2:13" ht="15" customHeight="1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 s="10">
        <f>tblSalaries[[#This Row],[clean Salary (in local currency)]]*VLOOKUP(tblSalaries[[#This Row],[Currency]],tblXrate[],2,FALSE)</f>
        <v>52500</v>
      </c>
      <c r="H1731" t="s">
        <v>1885</v>
      </c>
      <c r="I1731" s="8" t="s">
        <v>52</v>
      </c>
      <c r="J1731" t="s">
        <v>15</v>
      </c>
      <c r="L1731" s="10" t="s">
        <v>13</v>
      </c>
      <c r="M1731" s="10">
        <v>3</v>
      </c>
    </row>
    <row r="1732" spans="2:13" ht="15" customHeight="1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 s="10">
        <f>tblSalaries[[#This Row],[clean Salary (in local currency)]]*VLOOKUP(tblSalaries[[#This Row],[Currency]],tblXrate[],2,FALSE)</f>
        <v>5320</v>
      </c>
      <c r="H1732" t="s">
        <v>1886</v>
      </c>
      <c r="I1732" s="8" t="s">
        <v>52</v>
      </c>
      <c r="J1732" t="s">
        <v>8</v>
      </c>
      <c r="L1732" s="10" t="s">
        <v>18</v>
      </c>
      <c r="M1732" s="10">
        <v>5</v>
      </c>
    </row>
    <row r="1733" spans="2:13" ht="15" customHeight="1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 s="10">
        <f>tblSalaries[[#This Row],[clean Salary (in local currency)]]*VLOOKUP(tblSalaries[[#This Row],[Currency]],tblXrate[],2,FALSE)</f>
        <v>18000</v>
      </c>
      <c r="H1733" t="s">
        <v>932</v>
      </c>
      <c r="I1733" s="8" t="s">
        <v>310</v>
      </c>
      <c r="J1733" t="s">
        <v>820</v>
      </c>
      <c r="L1733" s="10" t="s">
        <v>13</v>
      </c>
      <c r="M1733" s="10">
        <v>3</v>
      </c>
    </row>
    <row r="1734" spans="2:13" ht="15" customHeight="1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 s="10">
        <f>tblSalaries[[#This Row],[clean Salary (in local currency)]]*VLOOKUP(tblSalaries[[#This Row],[Currency]],tblXrate[],2,FALSE)</f>
        <v>2493.1083362419595</v>
      </c>
      <c r="H1734" t="s">
        <v>1888</v>
      </c>
      <c r="I1734" s="8" t="s">
        <v>4000</v>
      </c>
      <c r="J1734" t="s">
        <v>8</v>
      </c>
      <c r="L1734" s="10" t="s">
        <v>9</v>
      </c>
      <c r="M1734" s="10">
        <v>5</v>
      </c>
    </row>
    <row r="1735" spans="2:13" ht="15" customHeight="1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 s="10">
        <f>tblSalaries[[#This Row],[clean Salary (in local currency)]]*VLOOKUP(tblSalaries[[#This Row],[Currency]],tblXrate[],2,FALSE)</f>
        <v>21342.710575059013</v>
      </c>
      <c r="H1735" t="s">
        <v>1889</v>
      </c>
      <c r="I1735" s="8" t="s">
        <v>310</v>
      </c>
      <c r="J1735" t="s">
        <v>979</v>
      </c>
      <c r="L1735" s="10" t="s">
        <v>9</v>
      </c>
      <c r="M1735" s="10">
        <v>15</v>
      </c>
    </row>
    <row r="1736" spans="2:13" ht="15" customHeight="1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 s="10">
        <f>tblSalaries[[#This Row],[clean Salary (in local currency)]]*VLOOKUP(tblSalaries[[#This Row],[Currency]],tblXrate[],2,FALSE)</f>
        <v>85000</v>
      </c>
      <c r="H1736" t="s">
        <v>1890</v>
      </c>
      <c r="I1736" s="8" t="s">
        <v>52</v>
      </c>
      <c r="J1736" t="s">
        <v>15</v>
      </c>
      <c r="L1736" s="10" t="s">
        <v>18</v>
      </c>
      <c r="M1736" s="10">
        <v>15</v>
      </c>
    </row>
    <row r="1737" spans="2:13" ht="15" customHeight="1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 s="10">
        <f>tblSalaries[[#This Row],[clean Salary (in local currency)]]*VLOOKUP(tblSalaries[[#This Row],[Currency]],tblXrate[],2,FALSE)</f>
        <v>80000</v>
      </c>
      <c r="H1737" t="s">
        <v>279</v>
      </c>
      <c r="I1737" s="8" t="s">
        <v>279</v>
      </c>
      <c r="J1737" t="s">
        <v>143</v>
      </c>
      <c r="L1737" s="10" t="s">
        <v>25</v>
      </c>
      <c r="M1737" s="10">
        <v>9</v>
      </c>
    </row>
    <row r="1738" spans="2:13" ht="15" customHeight="1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 s="10">
        <f>tblSalaries[[#This Row],[clean Salary (in local currency)]]*VLOOKUP(tblSalaries[[#This Row],[Currency]],tblXrate[],2,FALSE)</f>
        <v>8903.9583437212841</v>
      </c>
      <c r="H1738" t="s">
        <v>1891</v>
      </c>
      <c r="I1738" s="8" t="s">
        <v>20</v>
      </c>
      <c r="J1738" t="s">
        <v>8</v>
      </c>
      <c r="L1738" s="10" t="s">
        <v>13</v>
      </c>
      <c r="M1738" s="10">
        <v>0</v>
      </c>
    </row>
    <row r="1739" spans="2:13" ht="15" customHeight="1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 s="10">
        <f>tblSalaries[[#This Row],[clean Salary (in local currency)]]*VLOOKUP(tblSalaries[[#This Row],[Currency]],tblXrate[],2,FALSE)</f>
        <v>125000</v>
      </c>
      <c r="H1739" t="s">
        <v>204</v>
      </c>
      <c r="I1739" s="8" t="s">
        <v>52</v>
      </c>
      <c r="J1739" t="s">
        <v>15</v>
      </c>
      <c r="L1739" s="10" t="s">
        <v>13</v>
      </c>
      <c r="M1739" s="10">
        <v>10</v>
      </c>
    </row>
    <row r="1740" spans="2:13" ht="15" customHeight="1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 s="10">
        <f>tblSalaries[[#This Row],[clean Salary (in local currency)]]*VLOOKUP(tblSalaries[[#This Row],[Currency]],tblXrate[],2,FALSE)</f>
        <v>23150.291693675339</v>
      </c>
      <c r="H1740" t="s">
        <v>52</v>
      </c>
      <c r="I1740" s="8" t="s">
        <v>52</v>
      </c>
      <c r="J1740" t="s">
        <v>8</v>
      </c>
      <c r="L1740" s="10" t="s">
        <v>13</v>
      </c>
      <c r="M1740" s="10">
        <v>9</v>
      </c>
    </row>
    <row r="1741" spans="2:13" ht="15" customHeight="1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 s="10">
        <f>tblSalaries[[#This Row],[clean Salary (in local currency)]]*VLOOKUP(tblSalaries[[#This Row],[Currency]],tblXrate[],2,FALSE)</f>
        <v>12000</v>
      </c>
      <c r="H1741" t="s">
        <v>1892</v>
      </c>
      <c r="I1741" s="8" t="s">
        <v>279</v>
      </c>
      <c r="J1741" t="s">
        <v>8</v>
      </c>
      <c r="L1741" s="10" t="s">
        <v>18</v>
      </c>
      <c r="M1741" s="10">
        <v>7</v>
      </c>
    </row>
    <row r="1742" spans="2:13" ht="15" customHeight="1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 s="10">
        <f>tblSalaries[[#This Row],[clean Salary (in local currency)]]*VLOOKUP(tblSalaries[[#This Row],[Currency]],tblXrate[],2,FALSE)</f>
        <v>30000</v>
      </c>
      <c r="H1742" t="s">
        <v>1893</v>
      </c>
      <c r="I1742" s="8" t="s">
        <v>20</v>
      </c>
      <c r="J1742" t="s">
        <v>1131</v>
      </c>
      <c r="L1742" s="10" t="s">
        <v>25</v>
      </c>
      <c r="M1742" s="10">
        <v>12</v>
      </c>
    </row>
    <row r="1743" spans="2:13" ht="15" customHeight="1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 s="10">
        <f>tblSalaries[[#This Row],[clean Salary (in local currency)]]*VLOOKUP(tblSalaries[[#This Row],[Currency]],tblXrate[],2,FALSE)</f>
        <v>91468.759607395754</v>
      </c>
      <c r="H1743" t="s">
        <v>1894</v>
      </c>
      <c r="I1743" s="8" t="s">
        <v>52</v>
      </c>
      <c r="J1743" t="s">
        <v>1895</v>
      </c>
      <c r="L1743" s="10" t="s">
        <v>25</v>
      </c>
      <c r="M1743" s="10">
        <v>3</v>
      </c>
    </row>
    <row r="1744" spans="2:13" ht="15" customHeight="1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 s="10">
        <f>tblSalaries[[#This Row],[clean Salary (in local currency)]]*VLOOKUP(tblSalaries[[#This Row],[Currency]],tblXrate[],2,FALSE)</f>
        <v>35148.775467100437</v>
      </c>
      <c r="H1744" t="s">
        <v>1897</v>
      </c>
      <c r="I1744" s="8" t="s">
        <v>20</v>
      </c>
      <c r="J1744" t="s">
        <v>71</v>
      </c>
      <c r="L1744" s="10" t="s">
        <v>13</v>
      </c>
      <c r="M1744" s="10">
        <v>4</v>
      </c>
    </row>
    <row r="1745" spans="2:13" ht="15" customHeight="1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 s="10">
        <f>tblSalaries[[#This Row],[clean Salary (in local currency)]]*VLOOKUP(tblSalaries[[#This Row],[Currency]],tblXrate[],2,FALSE)</f>
        <v>49153.119414418252</v>
      </c>
      <c r="H1745" t="s">
        <v>1899</v>
      </c>
      <c r="I1745" s="8" t="s">
        <v>52</v>
      </c>
      <c r="J1745" t="s">
        <v>71</v>
      </c>
      <c r="L1745" s="10" t="s">
        <v>9</v>
      </c>
      <c r="M1745" s="10">
        <v>7</v>
      </c>
    </row>
    <row r="1746" spans="2:13" ht="15" customHeight="1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 s="10">
        <f>tblSalaries[[#This Row],[clean Salary (in local currency)]]*VLOOKUP(tblSalaries[[#This Row],[Currency]],tblXrate[],2,FALSE)</f>
        <v>2671.1875031163854</v>
      </c>
      <c r="H1746" t="s">
        <v>485</v>
      </c>
      <c r="I1746" s="8" t="s">
        <v>279</v>
      </c>
      <c r="J1746" t="s">
        <v>8</v>
      </c>
      <c r="L1746" s="10" t="s">
        <v>18</v>
      </c>
      <c r="M1746" s="10">
        <v>1</v>
      </c>
    </row>
    <row r="1747" spans="2:13" ht="15" customHeight="1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 s="10">
        <f>tblSalaries[[#This Row],[clean Salary (in local currency)]]*VLOOKUP(tblSalaries[[#This Row],[Currency]],tblXrate[],2,FALSE)</f>
        <v>42556.81334581667</v>
      </c>
      <c r="H1747" t="s">
        <v>1900</v>
      </c>
      <c r="I1747" s="8" t="s">
        <v>52</v>
      </c>
      <c r="J1747" t="s">
        <v>71</v>
      </c>
      <c r="L1747" s="10" t="s">
        <v>9</v>
      </c>
      <c r="M1747" s="10">
        <v>3</v>
      </c>
    </row>
    <row r="1748" spans="2:13" ht="15" customHeight="1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 s="10">
        <f>tblSalaries[[#This Row],[clean Salary (in local currency)]]*VLOOKUP(tblSalaries[[#This Row],[Currency]],tblXrate[],2,FALSE)</f>
        <v>42556.81334581667</v>
      </c>
      <c r="H1748" t="s">
        <v>1900</v>
      </c>
      <c r="I1748" s="8" t="s">
        <v>52</v>
      </c>
      <c r="J1748" t="s">
        <v>71</v>
      </c>
      <c r="L1748" s="10" t="s">
        <v>9</v>
      </c>
      <c r="M1748" s="10">
        <v>3</v>
      </c>
    </row>
    <row r="1749" spans="2:13" ht="15" customHeight="1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 s="10">
        <f>tblSalaries[[#This Row],[clean Salary (in local currency)]]*VLOOKUP(tblSalaries[[#This Row],[Currency]],tblXrate[],2,FALSE)</f>
        <v>74461</v>
      </c>
      <c r="H1749" t="s">
        <v>1901</v>
      </c>
      <c r="I1749" s="8" t="s">
        <v>4000</v>
      </c>
      <c r="J1749" t="s">
        <v>15</v>
      </c>
      <c r="L1749" s="10" t="s">
        <v>25</v>
      </c>
      <c r="M1749" s="10">
        <v>9</v>
      </c>
    </row>
    <row r="1750" spans="2:13" ht="15" customHeight="1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 s="10">
        <f>tblSalaries[[#This Row],[clean Salary (in local currency)]]*VLOOKUP(tblSalaries[[#This Row],[Currency]],tblXrate[],2,FALSE)</f>
        <v>41768.724209783031</v>
      </c>
      <c r="H1750" t="s">
        <v>1903</v>
      </c>
      <c r="I1750" s="8" t="s">
        <v>52</v>
      </c>
      <c r="J1750" t="s">
        <v>71</v>
      </c>
      <c r="L1750" s="10" t="s">
        <v>9</v>
      </c>
      <c r="M1750" s="10">
        <v>16</v>
      </c>
    </row>
    <row r="1751" spans="2:13" ht="15" customHeight="1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 s="10">
        <f>tblSalaries[[#This Row],[clean Salary (in local currency)]]*VLOOKUP(tblSalaries[[#This Row],[Currency]],tblXrate[],2,FALSE)</f>
        <v>8547.8000099724322</v>
      </c>
      <c r="H1751" t="s">
        <v>1904</v>
      </c>
      <c r="I1751" s="8" t="s">
        <v>20</v>
      </c>
      <c r="J1751" t="s">
        <v>8</v>
      </c>
      <c r="L1751" s="10" t="s">
        <v>9</v>
      </c>
      <c r="M1751" s="10">
        <v>1</v>
      </c>
    </row>
    <row r="1752" spans="2:13" ht="15" customHeight="1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 s="10">
        <f>tblSalaries[[#This Row],[clean Salary (in local currency)]]*VLOOKUP(tblSalaries[[#This Row],[Currency]],tblXrate[],2,FALSE)</f>
        <v>2400</v>
      </c>
      <c r="H1752" t="s">
        <v>1905</v>
      </c>
      <c r="I1752" s="8" t="s">
        <v>20</v>
      </c>
      <c r="J1752" t="s">
        <v>8</v>
      </c>
      <c r="L1752" s="10" t="s">
        <v>18</v>
      </c>
      <c r="M1752" s="10">
        <v>3</v>
      </c>
    </row>
    <row r="1753" spans="2:13" ht="15" customHeight="1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 s="10">
        <f>tblSalaries[[#This Row],[clean Salary (in local currency)]]*VLOOKUP(tblSalaries[[#This Row],[Currency]],tblXrate[],2,FALSE)</f>
        <v>3000</v>
      </c>
      <c r="H1753" t="s">
        <v>725</v>
      </c>
      <c r="I1753" s="8" t="s">
        <v>20</v>
      </c>
      <c r="J1753" t="s">
        <v>425</v>
      </c>
      <c r="L1753" s="10" t="s">
        <v>25</v>
      </c>
      <c r="M1753" s="10">
        <v>12</v>
      </c>
    </row>
    <row r="1754" spans="2:13" ht="15" customHeight="1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 s="10">
        <f>tblSalaries[[#This Row],[clean Salary (in local currency)]]*VLOOKUP(tblSalaries[[#This Row],[Currency]],tblXrate[],2,FALSE)</f>
        <v>11000</v>
      </c>
      <c r="H1754" t="s">
        <v>1500</v>
      </c>
      <c r="I1754" s="8" t="s">
        <v>20</v>
      </c>
      <c r="J1754" t="s">
        <v>8</v>
      </c>
      <c r="L1754" s="10" t="s">
        <v>9</v>
      </c>
      <c r="M1754" s="10">
        <v>2</v>
      </c>
    </row>
    <row r="1755" spans="2:13" ht="15" customHeight="1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 s="10">
        <f>tblSalaries[[#This Row],[clean Salary (in local currency)]]*VLOOKUP(tblSalaries[[#This Row],[Currency]],tblXrate[],2,FALSE)</f>
        <v>40000</v>
      </c>
      <c r="H1755" t="s">
        <v>811</v>
      </c>
      <c r="I1755" s="8" t="s">
        <v>20</v>
      </c>
      <c r="J1755" t="s">
        <v>15</v>
      </c>
      <c r="L1755" s="10" t="s">
        <v>18</v>
      </c>
      <c r="M1755" s="10">
        <v>2</v>
      </c>
    </row>
    <row r="1756" spans="2:13" ht="15" customHeight="1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 s="10">
        <f>tblSalaries[[#This Row],[clean Salary (in local currency)]]*VLOOKUP(tblSalaries[[#This Row],[Currency]],tblXrate[],2,FALSE)</f>
        <v>3600</v>
      </c>
      <c r="H1756" t="s">
        <v>20</v>
      </c>
      <c r="I1756" s="8" t="s">
        <v>20</v>
      </c>
      <c r="J1756" t="s">
        <v>8</v>
      </c>
      <c r="L1756" s="10" t="s">
        <v>9</v>
      </c>
      <c r="M1756" s="10">
        <v>1</v>
      </c>
    </row>
    <row r="1757" spans="2:13" ht="15" customHeight="1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 s="10">
        <f>tblSalaries[[#This Row],[clean Salary (in local currency)]]*VLOOKUP(tblSalaries[[#This Row],[Currency]],tblXrate[],2,FALSE)</f>
        <v>56600</v>
      </c>
      <c r="H1757" t="s">
        <v>1906</v>
      </c>
      <c r="I1757" s="8" t="s">
        <v>52</v>
      </c>
      <c r="J1757" t="s">
        <v>15</v>
      </c>
      <c r="L1757" s="10" t="s">
        <v>9</v>
      </c>
      <c r="M1757" s="10">
        <v>12</v>
      </c>
    </row>
    <row r="1758" spans="2:13" ht="15" customHeight="1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 s="10">
        <f>tblSalaries[[#This Row],[clean Salary (in local currency)]]*VLOOKUP(tblSalaries[[#This Row],[Currency]],tblXrate[],2,FALSE)</f>
        <v>33600</v>
      </c>
      <c r="H1758" t="s">
        <v>749</v>
      </c>
      <c r="I1758" s="8" t="s">
        <v>20</v>
      </c>
      <c r="J1758" t="s">
        <v>171</v>
      </c>
      <c r="L1758" s="10" t="s">
        <v>13</v>
      </c>
      <c r="M1758" s="10">
        <v>2</v>
      </c>
    </row>
    <row r="1759" spans="2:13" ht="15" customHeight="1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 s="10">
        <f>tblSalaries[[#This Row],[clean Salary (in local currency)]]*VLOOKUP(tblSalaries[[#This Row],[Currency]],tblXrate[],2,FALSE)</f>
        <v>33600</v>
      </c>
      <c r="H1759" t="s">
        <v>749</v>
      </c>
      <c r="I1759" s="8" t="s">
        <v>20</v>
      </c>
      <c r="J1759" t="s">
        <v>171</v>
      </c>
      <c r="L1759" s="10" t="s">
        <v>13</v>
      </c>
      <c r="M1759" s="10">
        <v>2</v>
      </c>
    </row>
    <row r="1760" spans="2:13" ht="15" customHeight="1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 s="10">
        <f>tblSalaries[[#This Row],[clean Salary (in local currency)]]*VLOOKUP(tblSalaries[[#This Row],[Currency]],tblXrate[],2,FALSE)</f>
        <v>100000</v>
      </c>
      <c r="H1760" t="s">
        <v>256</v>
      </c>
      <c r="I1760" s="8" t="s">
        <v>20</v>
      </c>
      <c r="J1760" t="s">
        <v>15</v>
      </c>
      <c r="L1760" s="10" t="s">
        <v>13</v>
      </c>
      <c r="M1760" s="10">
        <v>12</v>
      </c>
    </row>
    <row r="1761" spans="2:13" ht="15" customHeight="1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 s="10">
        <f>tblSalaries[[#This Row],[clean Salary (in local currency)]]*VLOOKUP(tblSalaries[[#This Row],[Currency]],tblXrate[],2,FALSE)</f>
        <v>39334.460921213074</v>
      </c>
      <c r="H1761" t="s">
        <v>1907</v>
      </c>
      <c r="I1761" s="8" t="s">
        <v>20</v>
      </c>
      <c r="J1761" t="s">
        <v>88</v>
      </c>
      <c r="L1761" s="10" t="s">
        <v>25</v>
      </c>
      <c r="M1761" s="10">
        <v>1</v>
      </c>
    </row>
    <row r="1762" spans="2:13" ht="15" customHeight="1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 s="10">
        <f>tblSalaries[[#This Row],[clean Salary (in local currency)]]*VLOOKUP(tblSalaries[[#This Row],[Currency]],tblXrate[],2,FALSE)</f>
        <v>7123.1666749770275</v>
      </c>
      <c r="H1762" t="s">
        <v>42</v>
      </c>
      <c r="I1762" s="8" t="s">
        <v>20</v>
      </c>
      <c r="J1762" t="s">
        <v>8</v>
      </c>
      <c r="L1762" s="10" t="s">
        <v>18</v>
      </c>
      <c r="M1762" s="10">
        <v>3</v>
      </c>
    </row>
    <row r="1763" spans="2:13" ht="15" customHeight="1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 s="10">
        <f>tblSalaries[[#This Row],[clean Salary (in local currency)]]*VLOOKUP(tblSalaries[[#This Row],[Currency]],tblXrate[],2,FALSE)</f>
        <v>65000</v>
      </c>
      <c r="H1763" t="s">
        <v>1909</v>
      </c>
      <c r="I1763" s="8" t="s">
        <v>20</v>
      </c>
      <c r="J1763" t="s">
        <v>15</v>
      </c>
      <c r="L1763" s="10" t="s">
        <v>9</v>
      </c>
      <c r="M1763" s="10">
        <v>14</v>
      </c>
    </row>
    <row r="1764" spans="2:13" ht="15" customHeight="1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 s="10">
        <f>tblSalaries[[#This Row],[clean Salary (in local currency)]]*VLOOKUP(tblSalaries[[#This Row],[Currency]],tblXrate[],2,FALSE)</f>
        <v>65000</v>
      </c>
      <c r="H1764" t="s">
        <v>153</v>
      </c>
      <c r="I1764" s="8" t="s">
        <v>20</v>
      </c>
      <c r="J1764" t="s">
        <v>15</v>
      </c>
      <c r="L1764" s="10" t="s">
        <v>18</v>
      </c>
      <c r="M1764" s="10">
        <v>10</v>
      </c>
    </row>
    <row r="1765" spans="2:13" ht="15" customHeight="1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 s="10">
        <f>tblSalaries[[#This Row],[clean Salary (in local currency)]]*VLOOKUP(tblSalaries[[#This Row],[Currency]],tblXrate[],2,FALSE)</f>
        <v>65000</v>
      </c>
      <c r="H1765" t="s">
        <v>296</v>
      </c>
      <c r="I1765" s="8" t="s">
        <v>488</v>
      </c>
      <c r="J1765" t="s">
        <v>15</v>
      </c>
      <c r="L1765" s="10" t="s">
        <v>18</v>
      </c>
      <c r="M1765" s="10">
        <v>13</v>
      </c>
    </row>
    <row r="1766" spans="2:13" ht="15" customHeight="1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 s="10">
        <f>tblSalaries[[#This Row],[clean Salary (in local currency)]]*VLOOKUP(tblSalaries[[#This Row],[Currency]],tblXrate[],2,FALSE)</f>
        <v>76702.198796365497</v>
      </c>
      <c r="H1766" t="s">
        <v>1910</v>
      </c>
      <c r="I1766" s="8" t="s">
        <v>20</v>
      </c>
      <c r="J1766" t="s">
        <v>88</v>
      </c>
      <c r="L1766" s="10" t="s">
        <v>13</v>
      </c>
      <c r="M1766" s="10">
        <v>4</v>
      </c>
    </row>
    <row r="1767" spans="2:13" ht="15" customHeight="1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 s="10">
        <f>tblSalaries[[#This Row],[clean Salary (in local currency)]]*VLOOKUP(tblSalaries[[#This Row],[Currency]],tblXrate[],2,FALSE)</f>
        <v>63000</v>
      </c>
      <c r="H1767" t="s">
        <v>108</v>
      </c>
      <c r="I1767" s="8" t="s">
        <v>20</v>
      </c>
      <c r="J1767" t="s">
        <v>15</v>
      </c>
      <c r="L1767" s="10" t="s">
        <v>13</v>
      </c>
      <c r="M1767" s="10">
        <v>10</v>
      </c>
    </row>
    <row r="1768" spans="2:13" ht="15" customHeight="1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 s="10">
        <f>tblSalaries[[#This Row],[clean Salary (in local currency)]]*VLOOKUP(tblSalaries[[#This Row],[Currency]],tblXrate[],2,FALSE)</f>
        <v>87000</v>
      </c>
      <c r="H1768" t="s">
        <v>1911</v>
      </c>
      <c r="I1768" s="8" t="s">
        <v>4000</v>
      </c>
      <c r="J1768" t="s">
        <v>15</v>
      </c>
      <c r="L1768" s="10" t="s">
        <v>9</v>
      </c>
      <c r="M1768" s="10">
        <v>3</v>
      </c>
    </row>
    <row r="1769" spans="2:13" ht="15" customHeight="1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 s="10">
        <f>tblSalaries[[#This Row],[clean Salary (in local currency)]]*VLOOKUP(tblSalaries[[#This Row],[Currency]],tblXrate[],2,FALSE)</f>
        <v>45000</v>
      </c>
      <c r="H1769" t="s">
        <v>1912</v>
      </c>
      <c r="I1769" s="8" t="s">
        <v>20</v>
      </c>
      <c r="J1769" t="s">
        <v>15</v>
      </c>
      <c r="L1769" s="10" t="s">
        <v>9</v>
      </c>
      <c r="M1769" s="10">
        <v>4</v>
      </c>
    </row>
    <row r="1770" spans="2:13" ht="15" customHeight="1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 s="10">
        <f>tblSalaries[[#This Row],[clean Salary (in local currency)]]*VLOOKUP(tblSalaries[[#This Row],[Currency]],tblXrate[],2,FALSE)</f>
        <v>85000</v>
      </c>
      <c r="H1770" t="s">
        <v>1913</v>
      </c>
      <c r="I1770" s="8" t="s">
        <v>20</v>
      </c>
      <c r="J1770" t="s">
        <v>15</v>
      </c>
      <c r="L1770" s="10" t="s">
        <v>13</v>
      </c>
      <c r="M1770" s="10">
        <v>3</v>
      </c>
    </row>
    <row r="1771" spans="2:13" ht="15" customHeight="1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 s="10">
        <f>tblSalaries[[#This Row],[clean Salary (in local currency)]]*VLOOKUP(tblSalaries[[#This Row],[Currency]],tblXrate[],2,FALSE)</f>
        <v>159105.90639881117</v>
      </c>
      <c r="H1771" t="s">
        <v>1914</v>
      </c>
      <c r="I1771" s="8" t="s">
        <v>279</v>
      </c>
      <c r="J1771" t="s">
        <v>84</v>
      </c>
      <c r="L1771" s="10" t="s">
        <v>18</v>
      </c>
      <c r="M1771" s="10">
        <v>12</v>
      </c>
    </row>
    <row r="1772" spans="2:13" ht="15" customHeight="1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 s="10">
        <f>tblSalaries[[#This Row],[clean Salary (in local currency)]]*VLOOKUP(tblSalaries[[#This Row],[Currency]],tblXrate[],2,FALSE)</f>
        <v>9972.4333449678379</v>
      </c>
      <c r="H1772" t="s">
        <v>1915</v>
      </c>
      <c r="I1772" s="8" t="s">
        <v>52</v>
      </c>
      <c r="J1772" t="s">
        <v>8</v>
      </c>
      <c r="L1772" s="10" t="s">
        <v>18</v>
      </c>
      <c r="M1772" s="10">
        <v>4</v>
      </c>
    </row>
    <row r="1773" spans="2:13" ht="15" customHeight="1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 s="10">
        <f>tblSalaries[[#This Row],[clean Salary (in local currency)]]*VLOOKUP(tblSalaries[[#This Row],[Currency]],tblXrate[],2,FALSE)</f>
        <v>14000</v>
      </c>
      <c r="H1773" t="s">
        <v>52</v>
      </c>
      <c r="I1773" s="8" t="s">
        <v>52</v>
      </c>
      <c r="J1773" t="s">
        <v>8</v>
      </c>
      <c r="L1773" s="10" t="s">
        <v>9</v>
      </c>
      <c r="M1773" s="10">
        <v>5</v>
      </c>
    </row>
    <row r="1774" spans="2:13" ht="15" customHeight="1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 s="10">
        <f>tblSalaries[[#This Row],[clean Salary (in local currency)]]*VLOOKUP(tblSalaries[[#This Row],[Currency]],tblXrate[],2,FALSE)</f>
        <v>50437.70470615309</v>
      </c>
      <c r="H1774" t="s">
        <v>207</v>
      </c>
      <c r="I1774" s="8" t="s">
        <v>20</v>
      </c>
      <c r="J1774" t="s">
        <v>71</v>
      </c>
      <c r="L1774" s="10" t="s">
        <v>9</v>
      </c>
      <c r="M1774" s="10">
        <v>20</v>
      </c>
    </row>
    <row r="1775" spans="2:13" ht="15" customHeight="1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 s="10">
        <f>tblSalaries[[#This Row],[clean Salary (in local currency)]]*VLOOKUP(tblSalaries[[#This Row],[Currency]],tblXrate[],2,FALSE)</f>
        <v>50437.70470615309</v>
      </c>
      <c r="H1775" t="s">
        <v>14</v>
      </c>
      <c r="I1775" s="8" t="s">
        <v>20</v>
      </c>
      <c r="J1775" t="s">
        <v>71</v>
      </c>
      <c r="L1775" s="10" t="s">
        <v>13</v>
      </c>
      <c r="M1775" s="10">
        <v>1</v>
      </c>
    </row>
    <row r="1776" spans="2:13" ht="15" customHeight="1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 s="10">
        <f>tblSalaries[[#This Row],[clean Salary (in local currency)]]*VLOOKUP(tblSalaries[[#This Row],[Currency]],tblXrate[],2,FALSE)</f>
        <v>13603.016099449767</v>
      </c>
      <c r="H1776" t="s">
        <v>1916</v>
      </c>
      <c r="I1776" s="8" t="s">
        <v>52</v>
      </c>
      <c r="J1776" t="s">
        <v>1448</v>
      </c>
      <c r="L1776" s="10" t="s">
        <v>13</v>
      </c>
      <c r="M1776" s="10">
        <v>8</v>
      </c>
    </row>
    <row r="1777" spans="2:13" ht="15" customHeight="1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 s="10">
        <f>tblSalaries[[#This Row],[clean Salary (in local currency)]]*VLOOKUP(tblSalaries[[#This Row],[Currency]],tblXrate[],2,FALSE)</f>
        <v>147886.90017838217</v>
      </c>
      <c r="H1777" t="s">
        <v>944</v>
      </c>
      <c r="I1777" s="8" t="s">
        <v>488</v>
      </c>
      <c r="J1777" t="s">
        <v>84</v>
      </c>
      <c r="L1777" s="10" t="s">
        <v>18</v>
      </c>
      <c r="M1777" s="10">
        <v>15</v>
      </c>
    </row>
    <row r="1778" spans="2:13" ht="15" customHeight="1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 s="10">
        <f>tblSalaries[[#This Row],[clean Salary (in local currency)]]*VLOOKUP(tblSalaries[[#This Row],[Currency]],tblXrate[],2,FALSE)</f>
        <v>4986.216672483919</v>
      </c>
      <c r="H1778" t="s">
        <v>1918</v>
      </c>
      <c r="I1778" s="8" t="s">
        <v>20</v>
      </c>
      <c r="J1778" t="s">
        <v>8</v>
      </c>
      <c r="L1778" s="10" t="s">
        <v>13</v>
      </c>
      <c r="M1778" s="10">
        <v>8</v>
      </c>
    </row>
    <row r="1779" spans="2:13" ht="15" customHeight="1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 s="10">
        <f>tblSalaries[[#This Row],[clean Salary (in local currency)]]*VLOOKUP(tblSalaries[[#This Row],[Currency]],tblXrate[],2,FALSE)</f>
        <v>4800</v>
      </c>
      <c r="H1779" t="s">
        <v>1919</v>
      </c>
      <c r="I1779" s="8" t="s">
        <v>52</v>
      </c>
      <c r="J1779" t="s">
        <v>8</v>
      </c>
      <c r="L1779" s="10" t="s">
        <v>13</v>
      </c>
      <c r="M1779" s="10">
        <v>3</v>
      </c>
    </row>
    <row r="1780" spans="2:13" ht="15" customHeight="1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 s="10">
        <f>tblSalaries[[#This Row],[clean Salary (in local currency)]]*VLOOKUP(tblSalaries[[#This Row],[Currency]],tblXrate[],2,FALSE)</f>
        <v>8013.5625093491553</v>
      </c>
      <c r="H1780" t="s">
        <v>721</v>
      </c>
      <c r="I1780" s="8" t="s">
        <v>3999</v>
      </c>
      <c r="J1780" t="s">
        <v>8</v>
      </c>
      <c r="L1780" s="10" t="s">
        <v>9</v>
      </c>
      <c r="M1780" s="10">
        <v>4</v>
      </c>
    </row>
    <row r="1781" spans="2:13" ht="15" customHeight="1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 s="10">
        <f>tblSalaries[[#This Row],[clean Salary (in local currency)]]*VLOOKUP(tblSalaries[[#This Row],[Currency]],tblXrate[],2,FALSE)</f>
        <v>80000</v>
      </c>
      <c r="H1781" t="s">
        <v>1921</v>
      </c>
      <c r="I1781" s="8" t="s">
        <v>52</v>
      </c>
      <c r="J1781" t="s">
        <v>15</v>
      </c>
      <c r="L1781" s="10" t="s">
        <v>9</v>
      </c>
      <c r="M1781" s="10">
        <v>2</v>
      </c>
    </row>
    <row r="1782" spans="2:13" ht="15" customHeight="1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 s="10">
        <f>tblSalaries[[#This Row],[clean Salary (in local currency)]]*VLOOKUP(tblSalaries[[#This Row],[Currency]],tblXrate[],2,FALSE)</f>
        <v>57167.974754622352</v>
      </c>
      <c r="H1782" t="s">
        <v>1922</v>
      </c>
      <c r="I1782" s="8" t="s">
        <v>20</v>
      </c>
      <c r="J1782" t="s">
        <v>628</v>
      </c>
      <c r="L1782" s="10" t="s">
        <v>18</v>
      </c>
      <c r="M1782" s="10">
        <v>14</v>
      </c>
    </row>
    <row r="1783" spans="2:13" ht="15" customHeight="1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 s="10">
        <f>tblSalaries[[#This Row],[clean Salary (in local currency)]]*VLOOKUP(tblSalaries[[#This Row],[Currency]],tblXrate[],2,FALSE)</f>
        <v>20000</v>
      </c>
      <c r="H1783" t="s">
        <v>1923</v>
      </c>
      <c r="I1783" s="8" t="s">
        <v>20</v>
      </c>
      <c r="J1783" t="s">
        <v>88</v>
      </c>
      <c r="L1783" s="10" t="s">
        <v>18</v>
      </c>
      <c r="M1783" s="10">
        <v>2</v>
      </c>
    </row>
    <row r="1784" spans="2:13" ht="15" customHeight="1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 s="10">
        <f>tblSalaries[[#This Row],[clean Salary (in local currency)]]*VLOOKUP(tblSalaries[[#This Row],[Currency]],tblXrate[],2,FALSE)</f>
        <v>70000</v>
      </c>
      <c r="H1784" t="s">
        <v>42</v>
      </c>
      <c r="I1784" s="8" t="s">
        <v>20</v>
      </c>
      <c r="J1784" t="s">
        <v>15</v>
      </c>
      <c r="L1784" s="10" t="s">
        <v>18</v>
      </c>
      <c r="M1784" s="10">
        <v>5</v>
      </c>
    </row>
    <row r="1785" spans="2:13" ht="15" customHeight="1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 s="10">
        <f>tblSalaries[[#This Row],[clean Salary (in local currency)]]*VLOOKUP(tblSalaries[[#This Row],[Currency]],tblXrate[],2,FALSE)</f>
        <v>214000</v>
      </c>
      <c r="H1785" t="s">
        <v>1925</v>
      </c>
      <c r="I1785" s="8" t="s">
        <v>488</v>
      </c>
      <c r="J1785" t="s">
        <v>15</v>
      </c>
      <c r="L1785" s="10" t="s">
        <v>13</v>
      </c>
      <c r="M1785" s="10">
        <v>20</v>
      </c>
    </row>
    <row r="1786" spans="2:13" ht="15" customHeight="1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 s="10">
        <f>tblSalaries[[#This Row],[clean Salary (in local currency)]]*VLOOKUP(tblSalaries[[#This Row],[Currency]],tblXrate[],2,FALSE)</f>
        <v>78000</v>
      </c>
      <c r="H1786" t="s">
        <v>1926</v>
      </c>
      <c r="I1786" s="8" t="s">
        <v>279</v>
      </c>
      <c r="J1786" t="s">
        <v>15</v>
      </c>
      <c r="L1786" s="10" t="s">
        <v>13</v>
      </c>
      <c r="M1786" s="10">
        <v>5</v>
      </c>
    </row>
    <row r="1787" spans="2:13" ht="15" customHeight="1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 s="10">
        <f>tblSalaries[[#This Row],[clean Salary (in local currency)]]*VLOOKUP(tblSalaries[[#This Row],[Currency]],tblXrate[],2,FALSE)</f>
        <v>42307</v>
      </c>
      <c r="H1787" t="s">
        <v>1927</v>
      </c>
      <c r="I1787" s="8" t="s">
        <v>20</v>
      </c>
      <c r="J1787" t="s">
        <v>15</v>
      </c>
      <c r="L1787" s="10" t="s">
        <v>18</v>
      </c>
      <c r="M1787" s="10">
        <v>25</v>
      </c>
    </row>
    <row r="1788" spans="2:13" ht="15" customHeight="1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 s="10">
        <f>tblSalaries[[#This Row],[clean Salary (in local currency)]]*VLOOKUP(tblSalaries[[#This Row],[Currency]],tblXrate[],2,FALSE)</f>
        <v>33250</v>
      </c>
      <c r="H1788" t="s">
        <v>1928</v>
      </c>
      <c r="I1788" s="8" t="s">
        <v>52</v>
      </c>
      <c r="J1788" t="s">
        <v>15</v>
      </c>
      <c r="L1788" s="10" t="s">
        <v>13</v>
      </c>
      <c r="M1788" s="10">
        <v>20</v>
      </c>
    </row>
    <row r="1789" spans="2:13" ht="15" customHeight="1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 s="10">
        <f>tblSalaries[[#This Row],[clean Salary (in local currency)]]*VLOOKUP(tblSalaries[[#This Row],[Currency]],tblXrate[],2,FALSE)</f>
        <v>24391.669228638868</v>
      </c>
      <c r="H1789" t="s">
        <v>1930</v>
      </c>
      <c r="I1789" s="8" t="s">
        <v>20</v>
      </c>
      <c r="J1789" t="s">
        <v>895</v>
      </c>
      <c r="L1789" s="10" t="s">
        <v>9</v>
      </c>
      <c r="M1789" s="10">
        <v>10</v>
      </c>
    </row>
    <row r="1790" spans="2:13" ht="15" customHeight="1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 s="10">
        <f>tblSalaries[[#This Row],[clean Salary (in local currency)]]*VLOOKUP(tblSalaries[[#This Row],[Currency]],tblXrate[],2,FALSE)</f>
        <v>120000</v>
      </c>
      <c r="H1790" t="s">
        <v>1931</v>
      </c>
      <c r="I1790" s="8" t="s">
        <v>310</v>
      </c>
      <c r="J1790" t="s">
        <v>15</v>
      </c>
      <c r="L1790" s="10" t="s">
        <v>9</v>
      </c>
      <c r="M1790" s="10">
        <v>20</v>
      </c>
    </row>
    <row r="1791" spans="2:13" ht="15" customHeight="1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 s="10">
        <f>tblSalaries[[#This Row],[clean Salary (in local currency)]]*VLOOKUP(tblSalaries[[#This Row],[Currency]],tblXrate[],2,FALSE)</f>
        <v>20000</v>
      </c>
      <c r="H1791" t="s">
        <v>1932</v>
      </c>
      <c r="I1791" s="8" t="s">
        <v>20</v>
      </c>
      <c r="J1791" t="s">
        <v>1933</v>
      </c>
      <c r="L1791" s="10" t="s">
        <v>25</v>
      </c>
      <c r="M1791" s="10">
        <v>1</v>
      </c>
    </row>
    <row r="1792" spans="2:13" ht="15" customHeight="1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 s="10">
        <f>tblSalaries[[#This Row],[clean Salary (in local currency)]]*VLOOKUP(tblSalaries[[#This Row],[Currency]],tblXrate[],2,FALSE)</f>
        <v>15000</v>
      </c>
      <c r="H1792" t="s">
        <v>1002</v>
      </c>
      <c r="I1792" s="8" t="s">
        <v>20</v>
      </c>
      <c r="J1792" t="s">
        <v>8</v>
      </c>
      <c r="L1792" s="10" t="s">
        <v>18</v>
      </c>
      <c r="M1792" s="10">
        <v>0.3</v>
      </c>
    </row>
    <row r="1793" spans="2:13" ht="15" customHeight="1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 s="10">
        <f>tblSalaries[[#This Row],[clean Salary (in local currency)]]*VLOOKUP(tblSalaries[[#This Row],[Currency]],tblXrate[],2,FALSE)</f>
        <v>17807.916687442568</v>
      </c>
      <c r="H1793" t="s">
        <v>1935</v>
      </c>
      <c r="I1793" s="8" t="s">
        <v>52</v>
      </c>
      <c r="J1793" t="s">
        <v>8</v>
      </c>
      <c r="L1793" s="10" t="s">
        <v>18</v>
      </c>
      <c r="M1793" s="10">
        <v>10</v>
      </c>
    </row>
    <row r="1794" spans="2:13" ht="15" customHeight="1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 s="10">
        <f>tblSalaries[[#This Row],[clean Salary (in local currency)]]*VLOOKUP(tblSalaries[[#This Row],[Currency]],tblXrate[],2,FALSE)</f>
        <v>16027.125018698311</v>
      </c>
      <c r="H1794" t="s">
        <v>1936</v>
      </c>
      <c r="I1794" s="8" t="s">
        <v>52</v>
      </c>
      <c r="J1794" t="s">
        <v>8</v>
      </c>
      <c r="L1794" s="10" t="s">
        <v>18</v>
      </c>
      <c r="M1794" s="10">
        <v>6</v>
      </c>
    </row>
    <row r="1795" spans="2:13" ht="15" customHeight="1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 s="10">
        <f>tblSalaries[[#This Row],[clean Salary (in local currency)]]*VLOOKUP(tblSalaries[[#This Row],[Currency]],tblXrate[],2,FALSE)</f>
        <v>56742.417794422225</v>
      </c>
      <c r="H1795" t="s">
        <v>1938</v>
      </c>
      <c r="I1795" s="8" t="s">
        <v>52</v>
      </c>
      <c r="J1795" t="s">
        <v>71</v>
      </c>
      <c r="L1795" s="10" t="s">
        <v>13</v>
      </c>
      <c r="M1795" s="10">
        <v>7</v>
      </c>
    </row>
    <row r="1796" spans="2:13" ht="15" customHeight="1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 s="10">
        <f>tblSalaries[[#This Row],[clean Salary (in local currency)]]*VLOOKUP(tblSalaries[[#This Row],[Currency]],tblXrate[],2,FALSE)</f>
        <v>21369.500024931083</v>
      </c>
      <c r="H1796" t="s">
        <v>1939</v>
      </c>
      <c r="I1796" s="8" t="s">
        <v>52</v>
      </c>
      <c r="J1796" t="s">
        <v>8</v>
      </c>
      <c r="L1796" s="10" t="s">
        <v>9</v>
      </c>
      <c r="M1796" s="10">
        <v>7</v>
      </c>
    </row>
    <row r="1797" spans="2:13" ht="15" customHeight="1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 s="10">
        <f>tblSalaries[[#This Row],[clean Salary (in local currency)]]*VLOOKUP(tblSalaries[[#This Row],[Currency]],tblXrate[],2,FALSE)</f>
        <v>7568.3645921630914</v>
      </c>
      <c r="H1797" t="s">
        <v>932</v>
      </c>
      <c r="I1797" s="8" t="s">
        <v>310</v>
      </c>
      <c r="J1797" t="s">
        <v>8</v>
      </c>
      <c r="L1797" s="10" t="s">
        <v>18</v>
      </c>
      <c r="M1797" s="10">
        <v>6</v>
      </c>
    </row>
    <row r="1798" spans="2:13" ht="15" customHeight="1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 s="10">
        <f>tblSalaries[[#This Row],[clean Salary (in local currency)]]*VLOOKUP(tblSalaries[[#This Row],[Currency]],tblXrate[],2,FALSE)</f>
        <v>78808.913603364199</v>
      </c>
      <c r="H1798" t="s">
        <v>1621</v>
      </c>
      <c r="I1798" s="8" t="s">
        <v>310</v>
      </c>
      <c r="J1798" t="s">
        <v>71</v>
      </c>
      <c r="L1798" s="10" t="s">
        <v>18</v>
      </c>
      <c r="M1798" s="10">
        <v>10</v>
      </c>
    </row>
    <row r="1799" spans="2:13" ht="15" customHeight="1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 s="10">
        <f>tblSalaries[[#This Row],[clean Salary (in local currency)]]*VLOOKUP(tblSalaries[[#This Row],[Currency]],tblXrate[],2,FALSE)</f>
        <v>60000</v>
      </c>
      <c r="H1799" t="s">
        <v>207</v>
      </c>
      <c r="I1799" s="8" t="s">
        <v>20</v>
      </c>
      <c r="J1799" t="s">
        <v>15</v>
      </c>
      <c r="L1799" s="10" t="s">
        <v>9</v>
      </c>
      <c r="M1799" s="10">
        <v>15</v>
      </c>
    </row>
    <row r="1800" spans="2:13" ht="15" customHeight="1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 s="10">
        <f>tblSalaries[[#This Row],[clean Salary (in local currency)]]*VLOOKUP(tblSalaries[[#This Row],[Currency]],tblXrate[],2,FALSE)</f>
        <v>57000</v>
      </c>
      <c r="H1800" t="s">
        <v>1369</v>
      </c>
      <c r="I1800" s="8" t="s">
        <v>310</v>
      </c>
      <c r="J1800" t="s">
        <v>15</v>
      </c>
      <c r="L1800" s="10" t="s">
        <v>9</v>
      </c>
      <c r="M1800" s="10">
        <v>9</v>
      </c>
    </row>
    <row r="1801" spans="2:13" ht="15" customHeight="1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 s="10">
        <f>tblSalaries[[#This Row],[clean Salary (in local currency)]]*VLOOKUP(tblSalaries[[#This Row],[Currency]],tblXrate[],2,FALSE)</f>
        <v>40000</v>
      </c>
      <c r="H1801" t="s">
        <v>1940</v>
      </c>
      <c r="I1801" s="8" t="s">
        <v>20</v>
      </c>
      <c r="J1801" t="s">
        <v>15</v>
      </c>
      <c r="L1801" s="10" t="s">
        <v>18</v>
      </c>
      <c r="M1801" s="10">
        <v>0</v>
      </c>
    </row>
    <row r="1802" spans="2:13" ht="15" customHeight="1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 s="10">
        <f>tblSalaries[[#This Row],[clean Salary (in local currency)]]*VLOOKUP(tblSalaries[[#This Row],[Currency]],tblXrate[],2,FALSE)</f>
        <v>80000</v>
      </c>
      <c r="H1802" t="s">
        <v>1941</v>
      </c>
      <c r="I1802" s="8" t="s">
        <v>488</v>
      </c>
      <c r="J1802" t="s">
        <v>15</v>
      </c>
      <c r="L1802" s="10" t="s">
        <v>9</v>
      </c>
      <c r="M1802" s="10">
        <v>9</v>
      </c>
    </row>
    <row r="1803" spans="2:13" ht="15" customHeight="1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 s="10">
        <f>tblSalaries[[#This Row],[clean Salary (in local currency)]]*VLOOKUP(tblSalaries[[#This Row],[Currency]],tblXrate[],2,FALSE)</f>
        <v>118000</v>
      </c>
      <c r="H1803" t="s">
        <v>1741</v>
      </c>
      <c r="I1803" s="8" t="s">
        <v>4001</v>
      </c>
      <c r="J1803" t="s">
        <v>15</v>
      </c>
      <c r="L1803" s="10" t="s">
        <v>9</v>
      </c>
      <c r="M1803" s="10">
        <v>6</v>
      </c>
    </row>
    <row r="1804" spans="2:13" ht="15" customHeight="1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 s="10">
        <f>tblSalaries[[#This Row],[clean Salary (in local currency)]]*VLOOKUP(tblSalaries[[#This Row],[Currency]],tblXrate[],2,FALSE)</f>
        <v>60000</v>
      </c>
      <c r="H1804" t="s">
        <v>20</v>
      </c>
      <c r="I1804" s="8" t="s">
        <v>20</v>
      </c>
      <c r="J1804" t="s">
        <v>179</v>
      </c>
      <c r="L1804" s="10" t="s">
        <v>9</v>
      </c>
      <c r="M1804" s="10">
        <v>5</v>
      </c>
    </row>
    <row r="1805" spans="2:13" ht="15" customHeight="1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 s="10">
        <f>tblSalaries[[#This Row],[clean Salary (in local currency)]]*VLOOKUP(tblSalaries[[#This Row],[Currency]],tblXrate[],2,FALSE)</f>
        <v>6720</v>
      </c>
      <c r="H1805" t="s">
        <v>1942</v>
      </c>
      <c r="I1805" s="8" t="s">
        <v>310</v>
      </c>
      <c r="J1805" t="s">
        <v>8</v>
      </c>
      <c r="L1805" s="10" t="s">
        <v>9</v>
      </c>
      <c r="M1805" s="10">
        <v>5</v>
      </c>
    </row>
    <row r="1806" spans="2:13" ht="15" customHeight="1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 s="10">
        <f>tblSalaries[[#This Row],[clean Salary (in local currency)]]*VLOOKUP(tblSalaries[[#This Row],[Currency]],tblXrate[],2,FALSE)</f>
        <v>20640</v>
      </c>
      <c r="H1806" t="s">
        <v>1943</v>
      </c>
      <c r="I1806" s="8" t="s">
        <v>52</v>
      </c>
      <c r="J1806" t="s">
        <v>171</v>
      </c>
      <c r="L1806" s="10" t="s">
        <v>9</v>
      </c>
      <c r="M1806" s="10">
        <v>3</v>
      </c>
    </row>
    <row r="1807" spans="2:13" ht="15" customHeight="1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 s="10">
        <f>tblSalaries[[#This Row],[clean Salary (in local currency)]]*VLOOKUP(tblSalaries[[#This Row],[Currency]],tblXrate[],2,FALSE)</f>
        <v>50000</v>
      </c>
      <c r="H1807" t="s">
        <v>1944</v>
      </c>
      <c r="I1807" s="8" t="s">
        <v>20</v>
      </c>
      <c r="J1807" t="s">
        <v>15</v>
      </c>
      <c r="L1807" s="10" t="s">
        <v>13</v>
      </c>
      <c r="M1807" s="10">
        <v>15</v>
      </c>
    </row>
    <row r="1808" spans="2:13" ht="15" customHeight="1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 s="10">
        <f>tblSalaries[[#This Row],[clean Salary (in local currency)]]*VLOOKUP(tblSalaries[[#This Row],[Currency]],tblXrate[],2,FALSE)</f>
        <v>24000</v>
      </c>
      <c r="H1808" t="s">
        <v>380</v>
      </c>
      <c r="I1808" s="8" t="s">
        <v>488</v>
      </c>
      <c r="J1808" t="s">
        <v>65</v>
      </c>
      <c r="L1808" s="10" t="s">
        <v>13</v>
      </c>
      <c r="M1808" s="10">
        <v>23</v>
      </c>
    </row>
    <row r="1809" spans="2:13" ht="15" customHeight="1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 s="10">
        <f>tblSalaries[[#This Row],[clean Salary (in local currency)]]*VLOOKUP(tblSalaries[[#This Row],[Currency]],tblXrate[],2,FALSE)</f>
        <v>60000</v>
      </c>
      <c r="H1809" t="s">
        <v>207</v>
      </c>
      <c r="I1809" s="8" t="s">
        <v>20</v>
      </c>
      <c r="J1809" t="s">
        <v>15</v>
      </c>
      <c r="L1809" s="10" t="s">
        <v>18</v>
      </c>
      <c r="M1809" s="10">
        <v>3</v>
      </c>
    </row>
    <row r="1810" spans="2:13" ht="15" customHeight="1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 s="10">
        <f>tblSalaries[[#This Row],[clean Salary (in local currency)]]*VLOOKUP(tblSalaries[[#This Row],[Currency]],tblXrate[],2,FALSE)</f>
        <v>37500</v>
      </c>
      <c r="H1810" t="s">
        <v>83</v>
      </c>
      <c r="I1810" s="8" t="s">
        <v>356</v>
      </c>
      <c r="J1810" t="s">
        <v>8</v>
      </c>
      <c r="L1810" s="10" t="s">
        <v>13</v>
      </c>
      <c r="M1810" s="10">
        <v>0</v>
      </c>
    </row>
    <row r="1811" spans="2:13" ht="15" customHeight="1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 s="10">
        <f>tblSalaries[[#This Row],[clean Salary (in local currency)]]*VLOOKUP(tblSalaries[[#This Row],[Currency]],tblXrate[],2,FALSE)</f>
        <v>40000</v>
      </c>
      <c r="H1811" t="s">
        <v>1945</v>
      </c>
      <c r="I1811" s="8" t="s">
        <v>67</v>
      </c>
      <c r="J1811" t="s">
        <v>15</v>
      </c>
      <c r="L1811" s="10" t="s">
        <v>9</v>
      </c>
      <c r="M1811" s="10">
        <v>1</v>
      </c>
    </row>
    <row r="1812" spans="2:13" ht="15" customHeight="1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 s="10">
        <f>tblSalaries[[#This Row],[clean Salary (in local currency)]]*VLOOKUP(tblSalaries[[#This Row],[Currency]],tblXrate[],2,FALSE)</f>
        <v>85000</v>
      </c>
      <c r="H1812" t="s">
        <v>1947</v>
      </c>
      <c r="I1812" s="8" t="s">
        <v>4001</v>
      </c>
      <c r="J1812" t="s">
        <v>15</v>
      </c>
      <c r="L1812" s="10" t="s">
        <v>18</v>
      </c>
      <c r="M1812" s="10">
        <v>15</v>
      </c>
    </row>
    <row r="1813" spans="2:13" ht="15" customHeight="1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 s="10">
        <f>tblSalaries[[#This Row],[clean Salary (in local currency)]]*VLOOKUP(tblSalaries[[#This Row],[Currency]],tblXrate[],2,FALSE)</f>
        <v>30000</v>
      </c>
      <c r="H1813" t="s">
        <v>1664</v>
      </c>
      <c r="I1813" s="8" t="s">
        <v>20</v>
      </c>
      <c r="J1813" t="s">
        <v>143</v>
      </c>
      <c r="L1813" s="10" t="s">
        <v>18</v>
      </c>
      <c r="M1813" s="10">
        <v>1</v>
      </c>
    </row>
    <row r="1814" spans="2:13" ht="15" customHeight="1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 s="10">
        <f>tblSalaries[[#This Row],[clean Salary (in local currency)]]*VLOOKUP(tblSalaries[[#This Row],[Currency]],tblXrate[],2,FALSE)</f>
        <v>52801.972114254015</v>
      </c>
      <c r="H1814" t="s">
        <v>1949</v>
      </c>
      <c r="I1814" s="8" t="s">
        <v>279</v>
      </c>
      <c r="J1814" t="s">
        <v>71</v>
      </c>
      <c r="L1814" s="10" t="s">
        <v>18</v>
      </c>
      <c r="M1814" s="10">
        <v>7</v>
      </c>
    </row>
    <row r="1815" spans="2:13" ht="15" customHeight="1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 s="10">
        <f>tblSalaries[[#This Row],[clean Salary (in local currency)]]*VLOOKUP(tblSalaries[[#This Row],[Currency]],tblXrate[],2,FALSE)</f>
        <v>29000</v>
      </c>
      <c r="H1815" t="s">
        <v>1950</v>
      </c>
      <c r="I1815" s="8" t="s">
        <v>279</v>
      </c>
      <c r="J1815" t="s">
        <v>15</v>
      </c>
      <c r="L1815" s="10" t="s">
        <v>13</v>
      </c>
      <c r="M1815" s="10">
        <v>1</v>
      </c>
    </row>
    <row r="1816" spans="2:13" ht="15" customHeight="1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 s="10">
        <f>tblSalaries[[#This Row],[clean Salary (in local currency)]]*VLOOKUP(tblSalaries[[#This Row],[Currency]],tblXrate[],2,FALSE)</f>
        <v>48000</v>
      </c>
      <c r="H1816" t="s">
        <v>310</v>
      </c>
      <c r="I1816" s="8" t="s">
        <v>310</v>
      </c>
      <c r="J1816" t="s">
        <v>15</v>
      </c>
      <c r="L1816" s="10" t="s">
        <v>9</v>
      </c>
      <c r="M1816" s="10">
        <v>1</v>
      </c>
    </row>
    <row r="1817" spans="2:13" ht="15" customHeight="1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 s="10">
        <f>tblSalaries[[#This Row],[clean Salary (in local currency)]]*VLOOKUP(tblSalaries[[#This Row],[Currency]],tblXrate[],2,FALSE)</f>
        <v>48000</v>
      </c>
      <c r="H1817" t="s">
        <v>310</v>
      </c>
      <c r="I1817" s="8" t="s">
        <v>310</v>
      </c>
      <c r="J1817" t="s">
        <v>15</v>
      </c>
      <c r="L1817" s="10" t="s">
        <v>9</v>
      </c>
      <c r="M1817" s="10">
        <v>1</v>
      </c>
    </row>
    <row r="1818" spans="2:13" ht="15" customHeight="1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 s="10">
        <f>tblSalaries[[#This Row],[clean Salary (in local currency)]]*VLOOKUP(tblSalaries[[#This Row],[Currency]],tblXrate[],2,FALSE)</f>
        <v>8400</v>
      </c>
      <c r="H1818" t="s">
        <v>20</v>
      </c>
      <c r="I1818" s="8" t="s">
        <v>20</v>
      </c>
      <c r="J1818" t="s">
        <v>1951</v>
      </c>
      <c r="L1818" s="10" t="s">
        <v>13</v>
      </c>
      <c r="M1818" s="10">
        <v>0.3</v>
      </c>
    </row>
    <row r="1819" spans="2:13" ht="15" customHeight="1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 s="10">
        <f>tblSalaries[[#This Row],[clean Salary (in local currency)]]*VLOOKUP(tblSalaries[[#This Row],[Currency]],tblXrate[],2,FALSE)</f>
        <v>4808.137505609493</v>
      </c>
      <c r="H1819" t="s">
        <v>91</v>
      </c>
      <c r="I1819" s="8" t="s">
        <v>52</v>
      </c>
      <c r="J1819" t="s">
        <v>8</v>
      </c>
      <c r="L1819" s="10" t="s">
        <v>18</v>
      </c>
      <c r="M1819" s="10">
        <v>5</v>
      </c>
    </row>
    <row r="1820" spans="2:13" ht="15" customHeight="1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 s="10">
        <f>tblSalaries[[#This Row],[clean Salary (in local currency)]]*VLOOKUP(tblSalaries[[#This Row],[Currency]],tblXrate[],2,FALSE)</f>
        <v>24931.083362419595</v>
      </c>
      <c r="H1820" t="s">
        <v>1952</v>
      </c>
      <c r="I1820" s="8" t="s">
        <v>52</v>
      </c>
      <c r="J1820" t="s">
        <v>8</v>
      </c>
      <c r="L1820" s="10" t="s">
        <v>9</v>
      </c>
      <c r="M1820" s="10">
        <v>10</v>
      </c>
    </row>
    <row r="1821" spans="2:13" ht="15" customHeight="1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 s="10">
        <f>tblSalaries[[#This Row],[clean Salary (in local currency)]]*VLOOKUP(tblSalaries[[#This Row],[Currency]],tblXrate[],2,FALSE)</f>
        <v>12465.541681209797</v>
      </c>
      <c r="H1821" t="s">
        <v>1953</v>
      </c>
      <c r="I1821" s="8" t="s">
        <v>20</v>
      </c>
      <c r="J1821" t="s">
        <v>8</v>
      </c>
      <c r="L1821" s="10" t="s">
        <v>18</v>
      </c>
      <c r="M1821" s="10">
        <v>4</v>
      </c>
    </row>
    <row r="1822" spans="2:13" ht="15" customHeight="1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 s="10">
        <f>tblSalaries[[#This Row],[clean Salary (in local currency)]]*VLOOKUP(tblSalaries[[#This Row],[Currency]],tblXrate[],2,FALSE)</f>
        <v>31523.565441345683</v>
      </c>
      <c r="H1822" t="s">
        <v>310</v>
      </c>
      <c r="I1822" s="8" t="s">
        <v>310</v>
      </c>
      <c r="J1822" t="s">
        <v>71</v>
      </c>
      <c r="L1822" s="10" t="s">
        <v>18</v>
      </c>
      <c r="M1822" s="10">
        <v>10</v>
      </c>
    </row>
    <row r="1823" spans="2:13" ht="15" customHeight="1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 s="10">
        <f>tblSalaries[[#This Row],[clean Salary (in local currency)]]*VLOOKUP(tblSalaries[[#This Row],[Currency]],tblXrate[],2,FALSE)</f>
        <v>17807.916687442568</v>
      </c>
      <c r="H1823" t="s">
        <v>1954</v>
      </c>
      <c r="I1823" s="8" t="s">
        <v>52</v>
      </c>
      <c r="J1823" t="s">
        <v>8</v>
      </c>
      <c r="L1823" s="10" t="s">
        <v>13</v>
      </c>
      <c r="M1823" s="10">
        <v>10</v>
      </c>
    </row>
    <row r="1824" spans="2:13" ht="15" customHeight="1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 s="10">
        <f>tblSalaries[[#This Row],[clean Salary (in local currency)]]*VLOOKUP(tblSalaries[[#This Row],[Currency]],tblXrate[],2,FALSE)</f>
        <v>112000</v>
      </c>
      <c r="H1824" t="s">
        <v>635</v>
      </c>
      <c r="I1824" s="8" t="s">
        <v>52</v>
      </c>
      <c r="J1824" t="s">
        <v>15</v>
      </c>
      <c r="L1824" s="10" t="s">
        <v>18</v>
      </c>
      <c r="M1824" s="10">
        <v>8</v>
      </c>
    </row>
    <row r="1825" spans="2:13" ht="15" customHeight="1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 s="10">
        <f>tblSalaries[[#This Row],[clean Salary (in local currency)]]*VLOOKUP(tblSalaries[[#This Row],[Currency]],tblXrate[],2,FALSE)</f>
        <v>11000</v>
      </c>
      <c r="H1825" t="s">
        <v>1939</v>
      </c>
      <c r="I1825" s="8" t="s">
        <v>52</v>
      </c>
      <c r="J1825" t="s">
        <v>8</v>
      </c>
      <c r="L1825" s="10" t="s">
        <v>13</v>
      </c>
      <c r="M1825" s="10">
        <v>8</v>
      </c>
    </row>
    <row r="1826" spans="2:13" ht="15" customHeight="1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 s="10">
        <f>tblSalaries[[#This Row],[clean Salary (in local currency)]]*VLOOKUP(tblSalaries[[#This Row],[Currency]],tblXrate[],2,FALSE)</f>
        <v>114335.9495092447</v>
      </c>
      <c r="H1826" t="s">
        <v>488</v>
      </c>
      <c r="I1826" s="8" t="s">
        <v>488</v>
      </c>
      <c r="J1826" t="s">
        <v>1956</v>
      </c>
      <c r="L1826" s="10" t="s">
        <v>18</v>
      </c>
      <c r="M1826" s="10">
        <v>20</v>
      </c>
    </row>
    <row r="1827" spans="2:13" ht="15" customHeight="1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 s="10">
        <f>tblSalaries[[#This Row],[clean Salary (in local currency)]]*VLOOKUP(tblSalaries[[#This Row],[Currency]],tblXrate[],2,FALSE)</f>
        <v>16110</v>
      </c>
      <c r="H1827" t="s">
        <v>1958</v>
      </c>
      <c r="I1827" s="8" t="s">
        <v>20</v>
      </c>
      <c r="J1827" t="s">
        <v>1959</v>
      </c>
      <c r="L1827" s="10" t="s">
        <v>13</v>
      </c>
      <c r="M1827" s="10">
        <v>10</v>
      </c>
    </row>
    <row r="1828" spans="2:13" ht="15" customHeight="1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 s="10">
        <f>tblSalaries[[#This Row],[clean Salary (in local currency)]]*VLOOKUP(tblSalaries[[#This Row],[Currency]],tblXrate[],2,FALSE)</f>
        <v>72000</v>
      </c>
      <c r="H1828" t="s">
        <v>1960</v>
      </c>
      <c r="I1828" s="8" t="s">
        <v>52</v>
      </c>
      <c r="J1828" t="s">
        <v>15</v>
      </c>
      <c r="L1828" s="10" t="s">
        <v>9</v>
      </c>
      <c r="M1828" s="10">
        <v>10</v>
      </c>
    </row>
    <row r="1829" spans="2:13" ht="15" customHeight="1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 s="10">
        <f>tblSalaries[[#This Row],[clean Salary (in local currency)]]*VLOOKUP(tblSalaries[[#This Row],[Currency]],tblXrate[],2,FALSE)</f>
        <v>60000</v>
      </c>
      <c r="H1829" t="s">
        <v>1961</v>
      </c>
      <c r="I1829" s="8" t="s">
        <v>20</v>
      </c>
      <c r="J1829" t="s">
        <v>15</v>
      </c>
      <c r="L1829" s="10" t="s">
        <v>13</v>
      </c>
      <c r="M1829" s="10">
        <v>10</v>
      </c>
    </row>
    <row r="1830" spans="2:13" ht="15" customHeight="1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 s="10">
        <f>tblSalaries[[#This Row],[clean Salary (in local currency)]]*VLOOKUP(tblSalaries[[#This Row],[Currency]],tblXrate[],2,FALSE)</f>
        <v>67000</v>
      </c>
      <c r="H1830" t="s">
        <v>1962</v>
      </c>
      <c r="I1830" s="8" t="s">
        <v>20</v>
      </c>
      <c r="J1830" t="s">
        <v>15</v>
      </c>
      <c r="L1830" s="10" t="s">
        <v>9</v>
      </c>
      <c r="M1830" s="10">
        <v>6</v>
      </c>
    </row>
    <row r="1831" spans="2:13" ht="15" customHeight="1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 s="10">
        <f>tblSalaries[[#This Row],[clean Salary (in local currency)]]*VLOOKUP(tblSalaries[[#This Row],[Currency]],tblXrate[],2,FALSE)</f>
        <v>54000</v>
      </c>
      <c r="H1831" t="s">
        <v>1963</v>
      </c>
      <c r="I1831" s="8" t="s">
        <v>20</v>
      </c>
      <c r="J1831" t="s">
        <v>15</v>
      </c>
      <c r="L1831" s="10" t="s">
        <v>9</v>
      </c>
      <c r="M1831" s="10">
        <v>18</v>
      </c>
    </row>
    <row r="1832" spans="2:13" ht="15" customHeight="1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 s="10">
        <f>tblSalaries[[#This Row],[clean Salary (in local currency)]]*VLOOKUP(tblSalaries[[#This Row],[Currency]],tblXrate[],2,FALSE)</f>
        <v>38666</v>
      </c>
      <c r="H1832" t="s">
        <v>1964</v>
      </c>
      <c r="I1832" s="8" t="s">
        <v>67</v>
      </c>
      <c r="J1832" t="s">
        <v>48</v>
      </c>
      <c r="L1832" s="10" t="s">
        <v>13</v>
      </c>
      <c r="M1832" s="10">
        <v>10</v>
      </c>
    </row>
    <row r="1833" spans="2:13" ht="15" customHeight="1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 s="10">
        <f>tblSalaries[[#This Row],[clean Salary (in local currency)]]*VLOOKUP(tblSalaries[[#This Row],[Currency]],tblXrate[],2,FALSE)</f>
        <v>63000</v>
      </c>
      <c r="H1833" t="s">
        <v>1965</v>
      </c>
      <c r="I1833" s="8" t="s">
        <v>20</v>
      </c>
      <c r="J1833" t="s">
        <v>15</v>
      </c>
      <c r="L1833" s="10" t="s">
        <v>9</v>
      </c>
      <c r="M1833" s="10">
        <v>6</v>
      </c>
    </row>
    <row r="1834" spans="2:13" ht="15" customHeight="1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 s="10">
        <f>tblSalaries[[#This Row],[clean Salary (in local currency)]]*VLOOKUP(tblSalaries[[#This Row],[Currency]],tblXrate[],2,FALSE)</f>
        <v>63000</v>
      </c>
      <c r="H1834" t="s">
        <v>14</v>
      </c>
      <c r="I1834" s="8" t="s">
        <v>20</v>
      </c>
      <c r="J1834" t="s">
        <v>15</v>
      </c>
      <c r="L1834" s="10" t="s">
        <v>13</v>
      </c>
      <c r="M1834" s="10">
        <v>1</v>
      </c>
    </row>
    <row r="1835" spans="2:13" ht="15" customHeight="1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 s="10">
        <f>tblSalaries[[#This Row],[clean Salary (in local currency)]]*VLOOKUP(tblSalaries[[#This Row],[Currency]],tblXrate[],2,FALSE)</f>
        <v>6410.8500074793246</v>
      </c>
      <c r="H1835" t="s">
        <v>20</v>
      </c>
      <c r="I1835" s="8" t="s">
        <v>20</v>
      </c>
      <c r="J1835" t="s">
        <v>8</v>
      </c>
      <c r="L1835" s="10" t="s">
        <v>13</v>
      </c>
      <c r="M1835" s="10">
        <v>2</v>
      </c>
    </row>
    <row r="1836" spans="2:13" ht="15" customHeight="1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 s="10">
        <f>tblSalaries[[#This Row],[clean Salary (in local currency)]]*VLOOKUP(tblSalaries[[#This Row],[Currency]],tblXrate[],2,FALSE)</f>
        <v>10684.750012465542</v>
      </c>
      <c r="H1836" t="s">
        <v>1968</v>
      </c>
      <c r="I1836" s="8" t="s">
        <v>52</v>
      </c>
      <c r="J1836" t="s">
        <v>8</v>
      </c>
      <c r="L1836" s="10" t="s">
        <v>9</v>
      </c>
      <c r="M1836" s="10">
        <v>12</v>
      </c>
    </row>
    <row r="1837" spans="2:13" ht="15" customHeight="1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 s="10">
        <f>tblSalaries[[#This Row],[clean Salary (in local currency)]]*VLOOKUP(tblSalaries[[#This Row],[Currency]],tblXrate[],2,FALSE)</f>
        <v>40000</v>
      </c>
      <c r="H1837" t="s">
        <v>1022</v>
      </c>
      <c r="I1837" s="8" t="s">
        <v>52</v>
      </c>
      <c r="J1837" t="s">
        <v>8</v>
      </c>
      <c r="L1837" s="10" t="s">
        <v>9</v>
      </c>
      <c r="M1837" s="10">
        <v>5</v>
      </c>
    </row>
    <row r="1838" spans="2:13" ht="15" customHeight="1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 s="10">
        <f>tblSalaries[[#This Row],[clean Salary (in local currency)]]*VLOOKUP(tblSalaries[[#This Row],[Currency]],tblXrate[],2,FALSE)</f>
        <v>6232.7708406048987</v>
      </c>
      <c r="H1838" t="s">
        <v>20</v>
      </c>
      <c r="I1838" s="8" t="s">
        <v>20</v>
      </c>
      <c r="J1838" t="s">
        <v>8</v>
      </c>
      <c r="L1838" s="10" t="s">
        <v>9</v>
      </c>
      <c r="M1838" s="10">
        <v>6</v>
      </c>
    </row>
    <row r="1839" spans="2:13" ht="15" customHeight="1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 s="10">
        <f>tblSalaries[[#This Row],[clean Salary (in local currency)]]*VLOOKUP(tblSalaries[[#This Row],[Currency]],tblXrate[],2,FALSE)</f>
        <v>41712.231189497601</v>
      </c>
      <c r="H1839" t="s">
        <v>1970</v>
      </c>
      <c r="I1839" s="8" t="s">
        <v>4000</v>
      </c>
      <c r="J1839" t="s">
        <v>8</v>
      </c>
      <c r="L1839" s="10" t="s">
        <v>18</v>
      </c>
      <c r="M1839" s="10">
        <v>12</v>
      </c>
    </row>
    <row r="1840" spans="2:13" ht="15" customHeight="1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 s="10">
        <f>tblSalaries[[#This Row],[clean Salary (in local currency)]]*VLOOKUP(tblSalaries[[#This Row],[Currency]],tblXrate[],2,FALSE)</f>
        <v>12465.541681209797</v>
      </c>
      <c r="H1840" t="s">
        <v>1971</v>
      </c>
      <c r="I1840" s="8" t="s">
        <v>52</v>
      </c>
      <c r="J1840" t="s">
        <v>8</v>
      </c>
      <c r="L1840" s="10" t="s">
        <v>18</v>
      </c>
      <c r="M1840" s="10">
        <v>9</v>
      </c>
    </row>
    <row r="1841" spans="2:13" ht="15" customHeight="1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 s="10">
        <f>tblSalaries[[#This Row],[clean Salary (in local currency)]]*VLOOKUP(tblSalaries[[#This Row],[Currency]],tblXrate[],2,FALSE)</f>
        <v>32311.654577379326</v>
      </c>
      <c r="H1841" t="s">
        <v>256</v>
      </c>
      <c r="I1841" s="8" t="s">
        <v>20</v>
      </c>
      <c r="J1841" t="s">
        <v>71</v>
      </c>
      <c r="L1841" s="10" t="s">
        <v>9</v>
      </c>
      <c r="M1841" s="10">
        <v>20</v>
      </c>
    </row>
    <row r="1842" spans="2:13" ht="15" customHeight="1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 s="10">
        <f>tblSalaries[[#This Row],[clean Salary (in local currency)]]*VLOOKUP(tblSalaries[[#This Row],[Currency]],tblXrate[],2,FALSE)</f>
        <v>7123.1666749770275</v>
      </c>
      <c r="H1842" t="s">
        <v>1972</v>
      </c>
      <c r="I1842" s="8" t="s">
        <v>20</v>
      </c>
      <c r="J1842" t="s">
        <v>8</v>
      </c>
      <c r="L1842" s="10" t="s">
        <v>25</v>
      </c>
      <c r="M1842" s="10">
        <v>2</v>
      </c>
    </row>
    <row r="1843" spans="2:13" ht="15" customHeight="1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 s="10">
        <f>tblSalaries[[#This Row],[clean Salary (in local currency)]]*VLOOKUP(tblSalaries[[#This Row],[Currency]],tblXrate[],2,FALSE)</f>
        <v>100000</v>
      </c>
      <c r="H1843" t="s">
        <v>1974</v>
      </c>
      <c r="I1843" s="8" t="s">
        <v>52</v>
      </c>
      <c r="J1843" t="s">
        <v>179</v>
      </c>
      <c r="L1843" s="10" t="s">
        <v>13</v>
      </c>
      <c r="M1843" s="10">
        <v>15</v>
      </c>
    </row>
    <row r="1844" spans="2:13" ht="15" customHeight="1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 s="10">
        <f>tblSalaries[[#This Row],[clean Salary (in local currency)]]*VLOOKUP(tblSalaries[[#This Row],[Currency]],tblXrate[],2,FALSE)</f>
        <v>59819.107020370408</v>
      </c>
      <c r="H1844" t="s">
        <v>557</v>
      </c>
      <c r="I1844" s="8" t="s">
        <v>310</v>
      </c>
      <c r="J1844" t="s">
        <v>672</v>
      </c>
      <c r="L1844" s="10" t="s">
        <v>9</v>
      </c>
      <c r="M1844" s="10">
        <v>4</v>
      </c>
    </row>
    <row r="1845" spans="2:13" ht="15" customHeight="1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 s="10">
        <f>tblSalaries[[#This Row],[clean Salary (in local currency)]]*VLOOKUP(tblSalaries[[#This Row],[Currency]],tblXrate[],2,FALSE)</f>
        <v>25000</v>
      </c>
      <c r="H1845" t="s">
        <v>153</v>
      </c>
      <c r="I1845" s="8" t="s">
        <v>20</v>
      </c>
      <c r="J1845" t="s">
        <v>8</v>
      </c>
      <c r="L1845" s="10" t="s">
        <v>13</v>
      </c>
      <c r="M1845" s="10">
        <v>1.5</v>
      </c>
    </row>
    <row r="1846" spans="2:13" ht="15" customHeight="1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 s="10">
        <f>tblSalaries[[#This Row],[clean Salary (in local currency)]]*VLOOKUP(tblSalaries[[#This Row],[Currency]],tblXrate[],2,FALSE)</f>
        <v>5000</v>
      </c>
      <c r="H1846" t="s">
        <v>1112</v>
      </c>
      <c r="I1846" s="8" t="s">
        <v>20</v>
      </c>
      <c r="J1846" t="s">
        <v>8</v>
      </c>
      <c r="L1846" s="10" t="s">
        <v>18</v>
      </c>
      <c r="M1846" s="10">
        <v>10</v>
      </c>
    </row>
    <row r="1847" spans="2:13" ht="15" customHeight="1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 s="10">
        <f>tblSalaries[[#This Row],[clean Salary (in local currency)]]*VLOOKUP(tblSalaries[[#This Row],[Currency]],tblXrate[],2,FALSE)</f>
        <v>64254.308353366054</v>
      </c>
      <c r="H1847" t="s">
        <v>1976</v>
      </c>
      <c r="I1847" s="8" t="s">
        <v>310</v>
      </c>
      <c r="J1847" t="s">
        <v>84</v>
      </c>
      <c r="L1847" s="10" t="s">
        <v>13</v>
      </c>
      <c r="M1847" s="10">
        <v>3</v>
      </c>
    </row>
    <row r="1848" spans="2:13" ht="15" customHeight="1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 s="10">
        <f>tblSalaries[[#This Row],[clean Salary (in local currency)]]*VLOOKUP(tblSalaries[[#This Row],[Currency]],tblXrate[],2,FALSE)</f>
        <v>76223.966339496474</v>
      </c>
      <c r="H1848" t="s">
        <v>1977</v>
      </c>
      <c r="I1848" s="8" t="s">
        <v>52</v>
      </c>
      <c r="J1848" t="s">
        <v>24</v>
      </c>
      <c r="L1848" s="10" t="s">
        <v>9</v>
      </c>
      <c r="M1848" s="10">
        <v>6</v>
      </c>
    </row>
    <row r="1849" spans="2:13" ht="15" customHeight="1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 s="10">
        <f>tblSalaries[[#This Row],[clean Salary (in local currency)]]*VLOOKUP(tblSalaries[[#This Row],[Currency]],tblXrate[],2,FALSE)</f>
        <v>102542.54233725216</v>
      </c>
      <c r="H1849" t="s">
        <v>279</v>
      </c>
      <c r="I1849" s="8" t="s">
        <v>279</v>
      </c>
      <c r="J1849" t="s">
        <v>1978</v>
      </c>
      <c r="L1849" s="10" t="s">
        <v>18</v>
      </c>
      <c r="M1849" s="10">
        <v>20</v>
      </c>
    </row>
    <row r="1850" spans="2:13" ht="15" customHeight="1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 s="10">
        <f>tblSalaries[[#This Row],[clean Salary (in local currency)]]*VLOOKUP(tblSalaries[[#This Row],[Currency]],tblXrate[],2,FALSE)</f>
        <v>46000</v>
      </c>
      <c r="H1850" t="s">
        <v>1979</v>
      </c>
      <c r="I1850" s="8" t="s">
        <v>20</v>
      </c>
      <c r="J1850" t="s">
        <v>15</v>
      </c>
      <c r="L1850" s="10" t="s">
        <v>13</v>
      </c>
      <c r="M1850" s="10">
        <v>1</v>
      </c>
    </row>
    <row r="1851" spans="2:13" ht="15" customHeight="1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 s="10">
        <f>tblSalaries[[#This Row],[clean Salary (in local currency)]]*VLOOKUP(tblSalaries[[#This Row],[Currency]],tblXrate[],2,FALSE)</f>
        <v>5000</v>
      </c>
      <c r="H1851" t="s">
        <v>1980</v>
      </c>
      <c r="I1851" s="8" t="s">
        <v>20</v>
      </c>
      <c r="J1851" t="s">
        <v>8</v>
      </c>
      <c r="L1851" s="10" t="s">
        <v>13</v>
      </c>
      <c r="M1851" s="10">
        <v>2</v>
      </c>
    </row>
    <row r="1852" spans="2:13" ht="15" customHeight="1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 s="10">
        <f>tblSalaries[[#This Row],[clean Salary (in local currency)]]*VLOOKUP(tblSalaries[[#This Row],[Currency]],tblXrate[],2,FALSE)</f>
        <v>77819.106783521114</v>
      </c>
      <c r="H1852" t="s">
        <v>386</v>
      </c>
      <c r="I1852" s="8" t="s">
        <v>20</v>
      </c>
      <c r="J1852" t="s">
        <v>84</v>
      </c>
      <c r="L1852" s="10" t="s">
        <v>13</v>
      </c>
      <c r="M1852" s="10">
        <v>3</v>
      </c>
    </row>
    <row r="1853" spans="2:13" ht="15" customHeight="1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 s="10">
        <f>tblSalaries[[#This Row],[clean Salary (in local currency)]]*VLOOKUP(tblSalaries[[#This Row],[Currency]],tblXrate[],2,FALSE)</f>
        <v>6232.7708406048987</v>
      </c>
      <c r="H1853" t="s">
        <v>1982</v>
      </c>
      <c r="I1853" s="8" t="s">
        <v>52</v>
      </c>
      <c r="J1853" t="s">
        <v>8</v>
      </c>
      <c r="L1853" s="10" t="s">
        <v>18</v>
      </c>
      <c r="M1853" s="10">
        <v>27</v>
      </c>
    </row>
    <row r="1854" spans="2:13" ht="15" customHeight="1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 s="10">
        <f>tblSalaries[[#This Row],[clean Salary (in local currency)]]*VLOOKUP(tblSalaries[[#This Row],[Currency]],tblXrate[],2,FALSE)</f>
        <v>55166.239522354947</v>
      </c>
      <c r="H1854" t="s">
        <v>1983</v>
      </c>
      <c r="I1854" s="8" t="s">
        <v>20</v>
      </c>
      <c r="J1854" t="s">
        <v>71</v>
      </c>
      <c r="L1854" s="10" t="s">
        <v>13</v>
      </c>
      <c r="M1854" s="10">
        <v>34</v>
      </c>
    </row>
    <row r="1855" spans="2:13" ht="15" customHeight="1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 s="10">
        <f>tblSalaries[[#This Row],[clean Salary (in local currency)]]*VLOOKUP(tblSalaries[[#This Row],[Currency]],tblXrate[],2,FALSE)</f>
        <v>45000</v>
      </c>
      <c r="H1855" t="s">
        <v>89</v>
      </c>
      <c r="I1855" s="8" t="s">
        <v>310</v>
      </c>
      <c r="J1855" t="s">
        <v>15</v>
      </c>
      <c r="L1855" s="10" t="s">
        <v>18</v>
      </c>
      <c r="M1855" s="10">
        <v>5</v>
      </c>
    </row>
    <row r="1856" spans="2:13" ht="15" customHeight="1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 s="10">
        <f>tblSalaries[[#This Row],[clean Salary (in local currency)]]*VLOOKUP(tblSalaries[[#This Row],[Currency]],tblXrate[],2,FALSE)</f>
        <v>60000</v>
      </c>
      <c r="H1856" t="s">
        <v>1985</v>
      </c>
      <c r="I1856" s="8" t="s">
        <v>52</v>
      </c>
      <c r="J1856" t="s">
        <v>88</v>
      </c>
      <c r="L1856" s="10" t="s">
        <v>18</v>
      </c>
      <c r="M1856" s="10">
        <v>10</v>
      </c>
    </row>
    <row r="1857" spans="2:13" ht="15" customHeight="1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 s="10">
        <f>tblSalaries[[#This Row],[clean Salary (in local currency)]]*VLOOKUP(tblSalaries[[#This Row],[Currency]],tblXrate[],2,FALSE)</f>
        <v>43000</v>
      </c>
      <c r="H1857" t="s">
        <v>687</v>
      </c>
      <c r="I1857" s="8" t="s">
        <v>20</v>
      </c>
      <c r="J1857" t="s">
        <v>15</v>
      </c>
      <c r="L1857" s="10" t="s">
        <v>9</v>
      </c>
      <c r="M1857" s="10">
        <v>5</v>
      </c>
    </row>
    <row r="1858" spans="2:13" ht="15" customHeight="1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 s="10">
        <f>tblSalaries[[#This Row],[clean Salary (in local currency)]]*VLOOKUP(tblSalaries[[#This Row],[Currency]],tblXrate[],2,FALSE)</f>
        <v>35571.184291765021</v>
      </c>
      <c r="H1858" t="s">
        <v>270</v>
      </c>
      <c r="I1858" s="8" t="s">
        <v>488</v>
      </c>
      <c r="J1858" t="s">
        <v>608</v>
      </c>
      <c r="L1858" s="10" t="s">
        <v>9</v>
      </c>
      <c r="M1858" s="10">
        <v>8</v>
      </c>
    </row>
    <row r="1859" spans="2:13" ht="15" customHeight="1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 s="10">
        <f>tblSalaries[[#This Row],[clean Salary (in local currency)]]*VLOOKUP(tblSalaries[[#This Row],[Currency]],tblXrate[],2,FALSE)</f>
        <v>48000</v>
      </c>
      <c r="H1859" t="s">
        <v>1986</v>
      </c>
      <c r="I1859" s="8" t="s">
        <v>20</v>
      </c>
      <c r="J1859" t="s">
        <v>15</v>
      </c>
      <c r="L1859" s="10" t="s">
        <v>9</v>
      </c>
      <c r="M1859" s="10">
        <v>12</v>
      </c>
    </row>
    <row r="1860" spans="2:13" ht="15" customHeight="1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 s="10">
        <f>tblSalaries[[#This Row],[clean Salary (in local currency)]]*VLOOKUP(tblSalaries[[#This Row],[Currency]],tblXrate[],2,FALSE)</f>
        <v>122389.15876831629</v>
      </c>
      <c r="H1860" t="s">
        <v>52</v>
      </c>
      <c r="I1860" s="8" t="s">
        <v>52</v>
      </c>
      <c r="J1860" t="s">
        <v>84</v>
      </c>
      <c r="L1860" s="10" t="s">
        <v>25</v>
      </c>
      <c r="M1860" s="10">
        <v>8</v>
      </c>
    </row>
    <row r="1861" spans="2:13" ht="15" customHeight="1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 s="10">
        <f>tblSalaries[[#This Row],[clean Salary (in local currency)]]*VLOOKUP(tblSalaries[[#This Row],[Currency]],tblXrate[],2,FALSE)</f>
        <v>4000</v>
      </c>
      <c r="H1861" t="s">
        <v>1987</v>
      </c>
      <c r="I1861" s="8" t="s">
        <v>20</v>
      </c>
      <c r="J1861" t="s">
        <v>8</v>
      </c>
      <c r="L1861" s="10" t="s">
        <v>18</v>
      </c>
      <c r="M1861" s="10">
        <v>4</v>
      </c>
    </row>
    <row r="1862" spans="2:13" ht="15" customHeight="1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 s="10">
        <f>tblSalaries[[#This Row],[clean Salary (in local currency)]]*VLOOKUP(tblSalaries[[#This Row],[Currency]],tblXrate[],2,FALSE)</f>
        <v>4451.9791718606421</v>
      </c>
      <c r="H1862" t="s">
        <v>765</v>
      </c>
      <c r="I1862" s="8" t="s">
        <v>3999</v>
      </c>
      <c r="J1862" t="s">
        <v>8</v>
      </c>
      <c r="L1862" s="10" t="s">
        <v>9</v>
      </c>
      <c r="M1862" s="10">
        <v>3</v>
      </c>
    </row>
    <row r="1863" spans="2:13" ht="15" customHeight="1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 s="10">
        <f>tblSalaries[[#This Row],[clean Salary (in local currency)]]*VLOOKUP(tblSalaries[[#This Row],[Currency]],tblXrate[],2,FALSE)</f>
        <v>2953.8461538461538</v>
      </c>
      <c r="H1863" t="s">
        <v>1990</v>
      </c>
      <c r="I1863" s="8" t="s">
        <v>3999</v>
      </c>
      <c r="J1863" t="s">
        <v>1991</v>
      </c>
      <c r="L1863" s="10" t="s">
        <v>9</v>
      </c>
      <c r="M1863" s="10">
        <v>3</v>
      </c>
    </row>
    <row r="1864" spans="2:13" ht="15" customHeight="1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 s="10">
        <f>tblSalaries[[#This Row],[clean Salary (in local currency)]]*VLOOKUP(tblSalaries[[#This Row],[Currency]],tblXrate[],2,FALSE)</f>
        <v>39404.456801682099</v>
      </c>
      <c r="H1864" t="s">
        <v>153</v>
      </c>
      <c r="I1864" s="8" t="s">
        <v>20</v>
      </c>
      <c r="J1864" t="s">
        <v>71</v>
      </c>
      <c r="L1864" s="10" t="s">
        <v>9</v>
      </c>
      <c r="M1864" s="10">
        <v>3</v>
      </c>
    </row>
    <row r="1865" spans="2:13" ht="15" customHeight="1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 s="10">
        <f>tblSalaries[[#This Row],[clean Salary (in local currency)]]*VLOOKUP(tblSalaries[[#This Row],[Currency]],tblXrate[],2,FALSE)</f>
        <v>75473.31457379504</v>
      </c>
      <c r="H1865" t="s">
        <v>1241</v>
      </c>
      <c r="I1865" s="8" t="s">
        <v>20</v>
      </c>
      <c r="J1865" t="s">
        <v>84</v>
      </c>
      <c r="L1865" s="10" t="s">
        <v>9</v>
      </c>
      <c r="M1865" s="10">
        <v>8</v>
      </c>
    </row>
    <row r="1866" spans="2:13" ht="15" customHeight="1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 s="10">
        <f>tblSalaries[[#This Row],[clean Salary (in local currency)]]*VLOOKUP(tblSalaries[[#This Row],[Currency]],tblXrate[],2,FALSE)</f>
        <v>13355.937515581925</v>
      </c>
      <c r="H1866" t="s">
        <v>20</v>
      </c>
      <c r="I1866" s="8" t="s">
        <v>20</v>
      </c>
      <c r="J1866" t="s">
        <v>8</v>
      </c>
      <c r="L1866" s="10" t="s">
        <v>9</v>
      </c>
      <c r="M1866" s="10">
        <v>5</v>
      </c>
    </row>
    <row r="1867" spans="2:13" ht="15" customHeight="1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 s="10">
        <f>tblSalaries[[#This Row],[clean Salary (in local currency)]]*VLOOKUP(tblSalaries[[#This Row],[Currency]],tblXrate[],2,FALSE)</f>
        <v>25000</v>
      </c>
      <c r="H1867" t="s">
        <v>91</v>
      </c>
      <c r="I1867" s="8" t="s">
        <v>52</v>
      </c>
      <c r="J1867" t="s">
        <v>8</v>
      </c>
      <c r="L1867" s="10" t="s">
        <v>9</v>
      </c>
      <c r="M1867" s="10">
        <v>10</v>
      </c>
    </row>
    <row r="1868" spans="2:13" ht="15" customHeight="1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 s="10">
        <f>tblSalaries[[#This Row],[clean Salary (in local currency)]]*VLOOKUP(tblSalaries[[#This Row],[Currency]],tblXrate[],2,FALSE)</f>
        <v>7479.3250087258784</v>
      </c>
      <c r="H1868" t="s">
        <v>20</v>
      </c>
      <c r="I1868" s="8" t="s">
        <v>20</v>
      </c>
      <c r="J1868" t="s">
        <v>8</v>
      </c>
      <c r="L1868" s="10" t="s">
        <v>9</v>
      </c>
      <c r="M1868" s="10">
        <v>2</v>
      </c>
    </row>
    <row r="1869" spans="2:13" ht="15" customHeight="1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 s="10">
        <f>tblSalaries[[#This Row],[clean Salary (in local currency)]]*VLOOKUP(tblSalaries[[#This Row],[Currency]],tblXrate[],2,FALSE)</f>
        <v>62000</v>
      </c>
      <c r="H1869" t="s">
        <v>20</v>
      </c>
      <c r="I1869" s="8" t="s">
        <v>20</v>
      </c>
      <c r="J1869" t="s">
        <v>15</v>
      </c>
      <c r="L1869" s="10" t="s">
        <v>9</v>
      </c>
      <c r="M1869" s="10">
        <v>4</v>
      </c>
    </row>
    <row r="1870" spans="2:13" ht="15" customHeight="1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 s="10">
        <f>tblSalaries[[#This Row],[clean Salary (in local currency)]]*VLOOKUP(tblSalaries[[#This Row],[Currency]],tblXrate[],2,FALSE)</f>
        <v>48000</v>
      </c>
      <c r="H1870" t="s">
        <v>1992</v>
      </c>
      <c r="I1870" s="8" t="s">
        <v>20</v>
      </c>
      <c r="J1870" t="s">
        <v>15</v>
      </c>
      <c r="L1870" s="10" t="s">
        <v>9</v>
      </c>
      <c r="M1870" s="10">
        <v>1</v>
      </c>
    </row>
    <row r="1871" spans="2:13" ht="15" customHeight="1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 s="10">
        <f>tblSalaries[[#This Row],[clean Salary (in local currency)]]*VLOOKUP(tblSalaries[[#This Row],[Currency]],tblXrate[],2,FALSE)</f>
        <v>5000</v>
      </c>
      <c r="H1871" t="s">
        <v>1993</v>
      </c>
      <c r="I1871" s="8" t="s">
        <v>4000</v>
      </c>
      <c r="J1871" t="s">
        <v>8</v>
      </c>
      <c r="L1871" s="10" t="s">
        <v>9</v>
      </c>
      <c r="M1871" s="10">
        <v>3</v>
      </c>
    </row>
    <row r="1872" spans="2:13" ht="15" customHeight="1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 s="10">
        <f>tblSalaries[[#This Row],[clean Salary (in local currency)]]*VLOOKUP(tblSalaries[[#This Row],[Currency]],tblXrate[],2,FALSE)</f>
        <v>4914.9850057341491</v>
      </c>
      <c r="H1872" t="s">
        <v>1995</v>
      </c>
      <c r="I1872" s="8" t="s">
        <v>3999</v>
      </c>
      <c r="J1872" t="s">
        <v>8</v>
      </c>
      <c r="L1872" s="10" t="s">
        <v>13</v>
      </c>
      <c r="M1872" s="10">
        <v>6</v>
      </c>
    </row>
    <row r="1873" spans="2:13" ht="15" customHeight="1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 s="10">
        <f>tblSalaries[[#This Row],[clean Salary (in local currency)]]*VLOOKUP(tblSalaries[[#This Row],[Currency]],tblXrate[],2,FALSE)</f>
        <v>75000</v>
      </c>
      <c r="H1873" t="s">
        <v>153</v>
      </c>
      <c r="I1873" s="8" t="s">
        <v>20</v>
      </c>
      <c r="J1873" t="s">
        <v>15</v>
      </c>
      <c r="L1873" s="10" t="s">
        <v>25</v>
      </c>
      <c r="M1873" s="10">
        <v>3</v>
      </c>
    </row>
    <row r="1874" spans="2:13" ht="15" customHeight="1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 s="10">
        <f>tblSalaries[[#This Row],[clean Salary (in local currency)]]*VLOOKUP(tblSalaries[[#This Row],[Currency]],tblXrate[],2,FALSE)</f>
        <v>4451.9791718606421</v>
      </c>
      <c r="H1874" t="s">
        <v>1996</v>
      </c>
      <c r="I1874" s="8" t="s">
        <v>20</v>
      </c>
      <c r="J1874" t="s">
        <v>8</v>
      </c>
      <c r="L1874" s="10" t="s">
        <v>186</v>
      </c>
      <c r="M1874" s="10">
        <v>1.6</v>
      </c>
    </row>
    <row r="1875" spans="2:13" ht="15" customHeight="1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 s="10">
        <f>tblSalaries[[#This Row],[clean Salary (in local currency)]]*VLOOKUP(tblSalaries[[#This Row],[Currency]],tblXrate[],2,FALSE)</f>
        <v>8400</v>
      </c>
      <c r="H1875" t="s">
        <v>931</v>
      </c>
      <c r="I1875" s="8" t="s">
        <v>3999</v>
      </c>
      <c r="J1875" t="s">
        <v>8</v>
      </c>
      <c r="L1875" s="10" t="s">
        <v>13</v>
      </c>
      <c r="M1875" s="10">
        <v>6</v>
      </c>
    </row>
    <row r="1876" spans="2:13" ht="15" customHeight="1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 s="10">
        <f>tblSalaries[[#This Row],[clean Salary (in local currency)]]*VLOOKUP(tblSalaries[[#This Row],[Currency]],tblXrate[],2,FALSE)</f>
        <v>20000</v>
      </c>
      <c r="H1876" t="s">
        <v>1997</v>
      </c>
      <c r="I1876" s="8" t="s">
        <v>52</v>
      </c>
      <c r="J1876" t="s">
        <v>8</v>
      </c>
      <c r="L1876" s="10" t="s">
        <v>18</v>
      </c>
      <c r="M1876" s="10">
        <v>5</v>
      </c>
    </row>
    <row r="1877" spans="2:13" ht="15" customHeight="1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 s="10">
        <f>tblSalaries[[#This Row],[clean Salary (in local currency)]]*VLOOKUP(tblSalaries[[#This Row],[Currency]],tblXrate[],2,FALSE)</f>
        <v>110000</v>
      </c>
      <c r="H1877" t="s">
        <v>1998</v>
      </c>
      <c r="I1877" s="8" t="s">
        <v>4001</v>
      </c>
      <c r="J1877" t="s">
        <v>15</v>
      </c>
      <c r="L1877" s="10" t="s">
        <v>9</v>
      </c>
      <c r="M1877" s="10">
        <v>10</v>
      </c>
    </row>
    <row r="1878" spans="2:13" ht="15" customHeight="1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 s="10">
        <f>tblSalaries[[#This Row],[clean Salary (in local currency)]]*VLOOKUP(tblSalaries[[#This Row],[Currency]],tblXrate[],2,FALSE)</f>
        <v>50000</v>
      </c>
      <c r="H1878" t="s">
        <v>1999</v>
      </c>
      <c r="I1878" s="8" t="s">
        <v>20</v>
      </c>
      <c r="J1878" t="s">
        <v>15</v>
      </c>
      <c r="L1878" s="10" t="s">
        <v>13</v>
      </c>
      <c r="M1878" s="10">
        <v>3.5</v>
      </c>
    </row>
    <row r="1879" spans="2:13" ht="15" customHeight="1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 s="10">
        <f>tblSalaries[[#This Row],[clean Salary (in local currency)]]*VLOOKUP(tblSalaries[[#This Row],[Currency]],tblXrate[],2,FALSE)</f>
        <v>46000</v>
      </c>
      <c r="H1879" t="s">
        <v>2000</v>
      </c>
      <c r="I1879" s="8" t="s">
        <v>20</v>
      </c>
      <c r="J1879" t="s">
        <v>15</v>
      </c>
      <c r="L1879" s="10" t="s">
        <v>9</v>
      </c>
      <c r="M1879" s="10">
        <v>8</v>
      </c>
    </row>
    <row r="1880" spans="2:13" ht="15" customHeight="1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 s="10">
        <f>tblSalaries[[#This Row],[clean Salary (in local currency)]]*VLOOKUP(tblSalaries[[#This Row],[Currency]],tblXrate[],2,FALSE)</f>
        <v>115000</v>
      </c>
      <c r="H1880" t="s">
        <v>207</v>
      </c>
      <c r="I1880" s="8" t="s">
        <v>20</v>
      </c>
      <c r="J1880" t="s">
        <v>15</v>
      </c>
      <c r="L1880" s="10" t="s">
        <v>13</v>
      </c>
      <c r="M1880" s="10">
        <v>15</v>
      </c>
    </row>
    <row r="1881" spans="2:13" ht="15" customHeight="1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 s="10">
        <f>tblSalaries[[#This Row],[clean Salary (in local currency)]]*VLOOKUP(tblSalaries[[#This Row],[Currency]],tblXrate[],2,FALSE)</f>
        <v>3205.4250037396623</v>
      </c>
      <c r="H1881" t="s">
        <v>2001</v>
      </c>
      <c r="I1881" s="8" t="s">
        <v>20</v>
      </c>
      <c r="J1881" t="s">
        <v>8</v>
      </c>
      <c r="L1881" s="10" t="s">
        <v>9</v>
      </c>
      <c r="M1881" s="10">
        <v>3</v>
      </c>
    </row>
    <row r="1882" spans="2:13" ht="15" customHeight="1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 s="10">
        <f>tblSalaries[[#This Row],[clean Salary (in local currency)]]*VLOOKUP(tblSalaries[[#This Row],[Currency]],tblXrate[],2,FALSE)</f>
        <v>76223.966339496474</v>
      </c>
      <c r="H1882" t="s">
        <v>201</v>
      </c>
      <c r="I1882" s="8" t="s">
        <v>52</v>
      </c>
      <c r="J1882" t="s">
        <v>983</v>
      </c>
      <c r="L1882" s="10" t="s">
        <v>18</v>
      </c>
      <c r="M1882" s="10">
        <v>20</v>
      </c>
    </row>
    <row r="1883" spans="2:13" ht="15" customHeight="1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 s="10">
        <f>tblSalaries[[#This Row],[clean Salary (in local currency)]]*VLOOKUP(tblSalaries[[#This Row],[Currency]],tblXrate[],2,FALSE)</f>
        <v>52500</v>
      </c>
      <c r="H1883" t="s">
        <v>2002</v>
      </c>
      <c r="I1883" s="8" t="s">
        <v>20</v>
      </c>
      <c r="J1883" t="s">
        <v>2003</v>
      </c>
      <c r="L1883" s="10" t="s">
        <v>9</v>
      </c>
      <c r="M1883" s="10">
        <v>21</v>
      </c>
    </row>
    <row r="1884" spans="2:13" ht="15" customHeight="1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 s="10">
        <f>tblSalaries[[#This Row],[clean Salary (in local currency)]]*VLOOKUP(tblSalaries[[#This Row],[Currency]],tblXrate[],2,FALSE)</f>
        <v>100800</v>
      </c>
      <c r="H1884" t="s">
        <v>1741</v>
      </c>
      <c r="I1884" s="8" t="s">
        <v>4001</v>
      </c>
      <c r="J1884" t="s">
        <v>2004</v>
      </c>
      <c r="L1884" s="10" t="s">
        <v>9</v>
      </c>
      <c r="M1884" s="10">
        <v>4</v>
      </c>
    </row>
    <row r="1885" spans="2:13" ht="15" customHeight="1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 s="10">
        <f>tblSalaries[[#This Row],[clean Salary (in local currency)]]*VLOOKUP(tblSalaries[[#This Row],[Currency]],tblXrate[],2,FALSE)</f>
        <v>21000</v>
      </c>
      <c r="H1885" t="s">
        <v>2005</v>
      </c>
      <c r="I1885" s="8" t="s">
        <v>4000</v>
      </c>
      <c r="J1885" t="s">
        <v>8</v>
      </c>
      <c r="L1885" s="10" t="s">
        <v>13</v>
      </c>
      <c r="M1885" s="10">
        <v>5</v>
      </c>
    </row>
    <row r="1886" spans="2:13" ht="15" customHeight="1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 s="10">
        <f>tblSalaries[[#This Row],[clean Salary (in local currency)]]*VLOOKUP(tblSalaries[[#This Row],[Currency]],tblXrate[],2,FALSE)</f>
        <v>40000</v>
      </c>
      <c r="H1886" t="s">
        <v>2006</v>
      </c>
      <c r="I1886" s="8" t="s">
        <v>20</v>
      </c>
      <c r="J1886" t="s">
        <v>15</v>
      </c>
      <c r="L1886" s="10" t="s">
        <v>25</v>
      </c>
      <c r="M1886" s="10">
        <v>3</v>
      </c>
    </row>
    <row r="1887" spans="2:13" ht="15" customHeight="1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 s="10">
        <f>tblSalaries[[#This Row],[clean Salary (in local currency)]]*VLOOKUP(tblSalaries[[#This Row],[Currency]],tblXrate[],2,FALSE)</f>
        <v>46359</v>
      </c>
      <c r="H1887" t="s">
        <v>153</v>
      </c>
      <c r="I1887" s="8" t="s">
        <v>20</v>
      </c>
      <c r="J1887" t="s">
        <v>15</v>
      </c>
      <c r="L1887" s="10" t="s">
        <v>13</v>
      </c>
      <c r="M1887" s="10">
        <v>5</v>
      </c>
    </row>
    <row r="1888" spans="2:13" ht="15" customHeight="1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 s="10">
        <f>tblSalaries[[#This Row],[clean Salary (in local currency)]]*VLOOKUP(tblSalaries[[#This Row],[Currency]],tblXrate[],2,FALSE)</f>
        <v>70000</v>
      </c>
      <c r="H1888" t="s">
        <v>2007</v>
      </c>
      <c r="I1888" s="8" t="s">
        <v>20</v>
      </c>
      <c r="J1888" t="s">
        <v>15</v>
      </c>
      <c r="L1888" s="10" t="s">
        <v>9</v>
      </c>
      <c r="M1888" s="10">
        <v>10</v>
      </c>
    </row>
  </sheetData>
  <mergeCells count="1">
    <mergeCell ref="B1:E1"/>
  </mergeCells>
  <conditionalFormatting sqref="B1776:D1776 B1714:D1714 B1706:D1706 B1647:D1647 B1302:D1302 B1090:D1090 B1078:D1078 B1049:D1049 B873:D873 B807:D807 B803:D803 B786:D786 B750:D750 B713:D713 B709:D709 B698:D698 B691:D691 B659:D659 B635:D635 B596:D596 B424:D424 B7:D38 B45:D46 B48:D48 B53:D54 B60:D60 B62:D62 B80:D80 B92:D92 B102:D102 B104:D104 B140:D140 B155:D155 B159:D159 B216:D216 B242:D242 B278:D278 B310:D310 F310:J310 B311:J423 F278:J278 B279:J309 F242:J242 B243:J277 F216:J216 B217:J241 F159:J159 B160:J215 F155:J155 B156:J158 F140:J140 B141:J154 F104:J104 B105:J139 F102:J102 B103:J103 F92:J92 B93:J101 F80:J80 B81:J91 F62:J62 B63:J79 F60:J60 B61:J61 F53:J54 B55:J59 F48:J48 B49:J52 F45:J46 B47:J47 F7:J38 B39:J44 F424:J424 B425:J595 F596:J596 B597:J634 F635:J635 B636:J658 F659:J659 B660:J690 F691:J691 B692:J697 F698:J698 B699:J708 F709:J709 B710:J712 F713:J713 B714:J749 F750:J750 B751:J785 F786:J786 B787:J802 F803:J803 B804:J806 F807:J807 B808:J872 F873:J873 B874:J1048 F1049:J1049 B1050:J1077 F1078:J1078 B1079:J1089 F1090:J1090 B1091:J1301 F1302:J1302 B1303:J1646 F1647:J1647 B1648:J1705 F1706:J1706 B1707:J1713 F1714:J1714 B1715:J1775 F1776:J1776 B1777:J1888 B6:J6 L6:M1888">
    <cfRule type="expression" dxfId="10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C112"/>
  <sheetViews>
    <sheetView workbookViewId="0">
      <selection activeCell="G13" sqref="G13"/>
    </sheetView>
  </sheetViews>
  <sheetFormatPr defaultRowHeight="15"/>
  <cols>
    <col min="1" max="1" width="20.85546875" customWidth="1"/>
    <col min="2" max="2" width="23" bestFit="1" customWidth="1"/>
    <col min="3" max="3" width="7.28515625" bestFit="1" customWidth="1"/>
    <col min="4" max="4" width="7.140625" bestFit="1" customWidth="1"/>
    <col min="5" max="5" width="11.140625" bestFit="1" customWidth="1"/>
    <col min="6" max="6" width="17" customWidth="1"/>
    <col min="7" max="7" width="23" bestFit="1" customWidth="1"/>
    <col min="8" max="8" width="6" bestFit="1" customWidth="1"/>
    <col min="9" max="9" width="6.28515625" bestFit="1" customWidth="1"/>
    <col min="10" max="10" width="11.140625" bestFit="1" customWidth="1"/>
    <col min="11" max="11" width="20.85546875" customWidth="1"/>
    <col min="12" max="12" width="16.28515625" bestFit="1" customWidth="1"/>
    <col min="13" max="13" width="7.5703125" customWidth="1"/>
    <col min="14" max="14" width="10.5703125" bestFit="1" customWidth="1"/>
    <col min="15" max="15" width="10" bestFit="1" customWidth="1"/>
    <col min="16" max="16" width="17.28515625" bestFit="1" customWidth="1"/>
    <col min="17" max="18" width="8.85546875" customWidth="1"/>
    <col min="19" max="19" width="5.7109375" customWidth="1"/>
    <col min="20" max="20" width="9.7109375" bestFit="1" customWidth="1"/>
    <col min="21" max="21" width="9.42578125" bestFit="1" customWidth="1"/>
    <col min="22" max="22" width="11.28515625" bestFit="1" customWidth="1"/>
    <col min="25" max="25" width="37.7109375" customWidth="1"/>
    <col min="26" max="26" width="16.28515625" bestFit="1" customWidth="1"/>
    <col min="27" max="29" width="12" customWidth="1"/>
    <col min="30" max="30" width="17.28515625" customWidth="1"/>
    <col min="31" max="36" width="12" customWidth="1"/>
    <col min="37" max="37" width="11.7109375" customWidth="1"/>
    <col min="38" max="38" width="26.42578125" customWidth="1"/>
    <col min="39" max="39" width="16.28515625" customWidth="1"/>
    <col min="40" max="42" width="12" customWidth="1"/>
    <col min="43" max="43" width="17.28515625" customWidth="1"/>
    <col min="44" max="49" width="12" customWidth="1"/>
    <col min="50" max="50" width="12.5703125" customWidth="1"/>
    <col min="51" max="51" width="23" customWidth="1"/>
    <col min="52" max="52" width="16.28515625" bestFit="1" customWidth="1"/>
    <col min="53" max="53" width="12" customWidth="1"/>
    <col min="54" max="57" width="12" bestFit="1" customWidth="1"/>
    <col min="59" max="59" width="23" bestFit="1" customWidth="1"/>
    <col min="60" max="60" width="16.28515625" customWidth="1"/>
    <col min="61" max="63" width="12" bestFit="1" customWidth="1"/>
    <col min="64" max="64" width="17.28515625" bestFit="1" customWidth="1"/>
    <col min="65" max="71" width="12" bestFit="1" customWidth="1"/>
    <col min="72" max="72" width="23" customWidth="1"/>
    <col min="73" max="73" width="16.28515625" bestFit="1" customWidth="1"/>
    <col min="74" max="80" width="12" customWidth="1"/>
    <col min="81" max="82" width="12" bestFit="1" customWidth="1"/>
    <col min="84" max="84" width="12" bestFit="1" customWidth="1"/>
  </cols>
  <sheetData>
    <row r="1" spans="1:81">
      <c r="K1" t="s">
        <v>4023</v>
      </c>
    </row>
    <row r="2" spans="1:81">
      <c r="A2" t="s">
        <v>4021</v>
      </c>
      <c r="F2" t="s">
        <v>4022</v>
      </c>
      <c r="K2" s="13" t="s">
        <v>4012</v>
      </c>
      <c r="L2" s="13" t="s">
        <v>4013</v>
      </c>
      <c r="Y2" t="s">
        <v>4024</v>
      </c>
      <c r="AL2" t="s">
        <v>4025</v>
      </c>
      <c r="AY2" t="s">
        <v>4027</v>
      </c>
    </row>
    <row r="3" spans="1:81">
      <c r="A3" s="13" t="s">
        <v>4010</v>
      </c>
      <c r="B3" t="s">
        <v>4016</v>
      </c>
      <c r="F3" s="13" t="s">
        <v>4010</v>
      </c>
      <c r="G3" t="s">
        <v>4016</v>
      </c>
      <c r="K3" s="13" t="s">
        <v>4010</v>
      </c>
      <c r="L3" t="s">
        <v>310</v>
      </c>
      <c r="M3" t="s">
        <v>20</v>
      </c>
      <c r="N3" t="s">
        <v>356</v>
      </c>
      <c r="O3" t="s">
        <v>488</v>
      </c>
      <c r="P3" t="s">
        <v>4001</v>
      </c>
      <c r="Q3" t="s">
        <v>279</v>
      </c>
      <c r="R3" t="s">
        <v>52</v>
      </c>
      <c r="S3" t="s">
        <v>4000</v>
      </c>
      <c r="T3" t="s">
        <v>3999</v>
      </c>
      <c r="U3" t="s">
        <v>67</v>
      </c>
      <c r="V3" t="s">
        <v>4011</v>
      </c>
      <c r="Y3" s="13" t="s">
        <v>4030</v>
      </c>
      <c r="Z3" s="13" t="s">
        <v>4013</v>
      </c>
      <c r="AL3" s="13" t="s">
        <v>4026</v>
      </c>
      <c r="AM3" s="13" t="s">
        <v>4013</v>
      </c>
      <c r="AY3" s="13" t="s">
        <v>4016</v>
      </c>
      <c r="AZ3" s="13" t="s">
        <v>4013</v>
      </c>
      <c r="BG3" s="13" t="s">
        <v>4016</v>
      </c>
      <c r="BH3" s="13" t="s">
        <v>4013</v>
      </c>
      <c r="BT3" s="13" t="s">
        <v>4016</v>
      </c>
      <c r="BU3" s="13" t="s">
        <v>4013</v>
      </c>
    </row>
    <row r="4" spans="1:81">
      <c r="A4" s="14" t="s">
        <v>1074</v>
      </c>
      <c r="B4" s="16">
        <v>20571</v>
      </c>
      <c r="C4" t="str">
        <f>ADDRESS(MATCH(LARGE(B:B,1),B:B,0),1)</f>
        <v>$A$58</v>
      </c>
      <c r="D4" t="str">
        <f>ADDRESS(MATCH(LARGE(B:B,1),B:B,0),2)</f>
        <v>$B$58</v>
      </c>
      <c r="F4" s="14" t="s">
        <v>310</v>
      </c>
      <c r="G4" s="16">
        <v>54196.440581630908</v>
      </c>
      <c r="H4" t="str">
        <f>ADDRESS(MATCH(LARGE(G:G,1),G:G,0),6)</f>
        <v>$F$8</v>
      </c>
      <c r="I4" t="str">
        <f>ADDRESS(MATCH(LARGE(G:G,1),G:G,0),7)</f>
        <v>$G$8</v>
      </c>
      <c r="K4" s="14" t="s">
        <v>1074</v>
      </c>
      <c r="L4" s="15"/>
      <c r="M4" s="15"/>
      <c r="N4" s="15"/>
      <c r="O4" s="15"/>
      <c r="P4" s="15">
        <v>1</v>
      </c>
      <c r="Q4" s="15"/>
      <c r="R4" s="15"/>
      <c r="S4" s="15"/>
      <c r="T4" s="15"/>
      <c r="U4" s="15"/>
      <c r="V4" s="15">
        <v>1</v>
      </c>
      <c r="Y4" s="13" t="s">
        <v>4010</v>
      </c>
      <c r="Z4" t="s">
        <v>310</v>
      </c>
      <c r="AA4" t="s">
        <v>20</v>
      </c>
      <c r="AB4" t="s">
        <v>356</v>
      </c>
      <c r="AC4" t="s">
        <v>488</v>
      </c>
      <c r="AD4" t="s">
        <v>4001</v>
      </c>
      <c r="AE4" t="s">
        <v>279</v>
      </c>
      <c r="AF4" t="s">
        <v>52</v>
      </c>
      <c r="AG4" t="s">
        <v>4000</v>
      </c>
      <c r="AH4" t="s">
        <v>3999</v>
      </c>
      <c r="AI4" t="s">
        <v>67</v>
      </c>
      <c r="AJ4" t="s">
        <v>4011</v>
      </c>
      <c r="AL4" s="13" t="s">
        <v>4010</v>
      </c>
      <c r="AM4" t="s">
        <v>310</v>
      </c>
      <c r="AN4" t="s">
        <v>20</v>
      </c>
      <c r="AO4" t="s">
        <v>356</v>
      </c>
      <c r="AP4" t="s">
        <v>488</v>
      </c>
      <c r="AQ4" t="s">
        <v>4001</v>
      </c>
      <c r="AR4" t="s">
        <v>279</v>
      </c>
      <c r="AS4" t="s">
        <v>52</v>
      </c>
      <c r="AT4" t="s">
        <v>4000</v>
      </c>
      <c r="AU4" t="s">
        <v>3999</v>
      </c>
      <c r="AV4" t="s">
        <v>67</v>
      </c>
      <c r="AW4" t="s">
        <v>4011</v>
      </c>
      <c r="AY4" s="13" t="s">
        <v>4010</v>
      </c>
      <c r="AZ4">
        <v>1</v>
      </c>
      <c r="BA4">
        <v>2</v>
      </c>
      <c r="BB4">
        <v>3</v>
      </c>
      <c r="BC4">
        <v>4</v>
      </c>
      <c r="BD4">
        <v>5</v>
      </c>
      <c r="BE4" t="s">
        <v>4011</v>
      </c>
      <c r="BG4" s="13" t="s">
        <v>4010</v>
      </c>
      <c r="BH4" t="s">
        <v>310</v>
      </c>
      <c r="BI4" t="s">
        <v>20</v>
      </c>
      <c r="BJ4" t="s">
        <v>356</v>
      </c>
      <c r="BK4" t="s">
        <v>488</v>
      </c>
      <c r="BL4" t="s">
        <v>4001</v>
      </c>
      <c r="BM4" t="s">
        <v>279</v>
      </c>
      <c r="BN4" t="s">
        <v>52</v>
      </c>
      <c r="BO4" t="s">
        <v>4000</v>
      </c>
      <c r="BP4" t="s">
        <v>3999</v>
      </c>
      <c r="BQ4" t="s">
        <v>67</v>
      </c>
      <c r="BR4" t="s">
        <v>4011</v>
      </c>
      <c r="BT4" s="13" t="s">
        <v>4010</v>
      </c>
      <c r="BU4">
        <v>0</v>
      </c>
      <c r="BV4">
        <v>1</v>
      </c>
      <c r="BW4">
        <v>2</v>
      </c>
      <c r="BX4">
        <v>3</v>
      </c>
      <c r="BY4">
        <v>4</v>
      </c>
      <c r="BZ4">
        <v>5</v>
      </c>
      <c r="CA4">
        <v>6</v>
      </c>
      <c r="CB4">
        <v>7</v>
      </c>
      <c r="CC4">
        <v>8</v>
      </c>
    </row>
    <row r="5" spans="1:81">
      <c r="A5" s="14" t="s">
        <v>4014</v>
      </c>
      <c r="B5" s="16">
        <v>21000</v>
      </c>
      <c r="C5" t="str">
        <f>ADDRESS(MATCH(LARGE(B:B,2),B:B,0),1)</f>
        <v>$A$97</v>
      </c>
      <c r="D5" t="str">
        <f>ADDRESS(MATCH(LARGE(B:B,2),B:B,0),2)</f>
        <v>$B$97</v>
      </c>
      <c r="F5" s="14" t="s">
        <v>20</v>
      </c>
      <c r="G5" s="16">
        <v>46295.769417049465</v>
      </c>
      <c r="H5" t="str">
        <f>ADDRESS(MATCH(LARGE(G:G,2),G:G,0),6)</f>
        <v>$F$7</v>
      </c>
      <c r="I5" t="str">
        <f>ADDRESS(MATCH(LARGE(G:G,2),G:G,0),7)</f>
        <v>$G$7</v>
      </c>
      <c r="K5" s="14" t="s">
        <v>4014</v>
      </c>
      <c r="L5" s="15"/>
      <c r="M5" s="15">
        <v>1</v>
      </c>
      <c r="N5" s="15"/>
      <c r="O5" s="15"/>
      <c r="P5" s="15"/>
      <c r="Q5" s="15"/>
      <c r="R5" s="15"/>
      <c r="S5" s="15"/>
      <c r="T5" s="15"/>
      <c r="U5" s="15"/>
      <c r="V5" s="15">
        <v>1</v>
      </c>
      <c r="Y5" s="14" t="s">
        <v>1074</v>
      </c>
      <c r="Z5" s="15"/>
      <c r="AA5" s="15"/>
      <c r="AB5" s="15"/>
      <c r="AC5" s="15"/>
      <c r="AD5" s="15">
        <v>8</v>
      </c>
      <c r="AE5" s="15"/>
      <c r="AF5" s="15"/>
      <c r="AG5" s="15"/>
      <c r="AH5" s="15"/>
      <c r="AI5" s="15"/>
      <c r="AJ5" s="15">
        <v>8</v>
      </c>
      <c r="AL5" s="14" t="s">
        <v>1074</v>
      </c>
      <c r="AM5" s="15"/>
      <c r="AN5" s="15"/>
      <c r="AO5" s="15"/>
      <c r="AP5" s="15"/>
      <c r="AQ5" s="15">
        <v>4</v>
      </c>
      <c r="AR5" s="15"/>
      <c r="AS5" s="15"/>
      <c r="AT5" s="15"/>
      <c r="AU5" s="15"/>
      <c r="AV5" s="15"/>
      <c r="AW5" s="15">
        <v>4</v>
      </c>
      <c r="AY5" s="14" t="s">
        <v>1074</v>
      </c>
      <c r="AZ5" s="15"/>
      <c r="BA5" s="15"/>
      <c r="BB5" s="15"/>
      <c r="BC5" s="15">
        <v>20571</v>
      </c>
      <c r="BD5" s="15"/>
      <c r="BE5" s="15">
        <v>20571</v>
      </c>
      <c r="BG5" s="14" t="s">
        <v>1074</v>
      </c>
      <c r="BH5" s="15"/>
      <c r="BI5" s="15"/>
      <c r="BJ5" s="15"/>
      <c r="BK5" s="15"/>
      <c r="BL5" s="15">
        <v>20571</v>
      </c>
      <c r="BM5" s="15"/>
      <c r="BN5" s="15"/>
      <c r="BO5" s="15"/>
      <c r="BP5" s="15"/>
      <c r="BQ5" s="15"/>
      <c r="BR5" s="15">
        <v>20571</v>
      </c>
      <c r="BT5" s="14" t="s">
        <v>1074</v>
      </c>
      <c r="BU5" s="15"/>
      <c r="BV5" s="15"/>
      <c r="BW5" s="15">
        <v>20571</v>
      </c>
      <c r="BX5" s="15"/>
      <c r="BY5" s="15"/>
      <c r="BZ5" s="15"/>
      <c r="CA5" s="15"/>
      <c r="CB5" s="15"/>
      <c r="CC5" s="15"/>
    </row>
    <row r="6" spans="1:81">
      <c r="A6" s="14" t="s">
        <v>1331</v>
      </c>
      <c r="B6" s="16">
        <v>24000</v>
      </c>
      <c r="C6" t="str">
        <f>ADDRESS(MATCH(LARGE(B:B,3),B:B,0),1)</f>
        <v>$A$37</v>
      </c>
      <c r="D6" t="str">
        <f>ADDRESS(MATCH(LARGE(B:B,3),B:B,0),2)</f>
        <v>$B$37</v>
      </c>
      <c r="F6" s="14" t="s">
        <v>356</v>
      </c>
      <c r="G6" s="16">
        <v>62950.733221147333</v>
      </c>
      <c r="H6" t="str">
        <f>ADDRESS(MATCH(LARGE(G:G,3),G:G,0),6)</f>
        <v>$F$6</v>
      </c>
      <c r="I6" t="str">
        <f>ADDRESS(MATCH(LARGE(G:G,3),G:G,0),7)</f>
        <v>$G$6</v>
      </c>
      <c r="K6" s="14" t="s">
        <v>1331</v>
      </c>
      <c r="L6" s="15"/>
      <c r="M6" s="15"/>
      <c r="N6" s="15"/>
      <c r="O6" s="15"/>
      <c r="P6" s="15"/>
      <c r="Q6" s="15"/>
      <c r="R6" s="15">
        <v>1</v>
      </c>
      <c r="S6" s="15"/>
      <c r="T6" s="15"/>
      <c r="U6" s="15"/>
      <c r="V6" s="15">
        <v>1</v>
      </c>
      <c r="Y6" s="14" t="s">
        <v>4014</v>
      </c>
      <c r="Z6" s="15"/>
      <c r="AA6" s="15">
        <v>4</v>
      </c>
      <c r="AB6" s="15"/>
      <c r="AC6" s="15"/>
      <c r="AD6" s="15"/>
      <c r="AE6" s="15"/>
      <c r="AF6" s="15"/>
      <c r="AG6" s="15"/>
      <c r="AH6" s="15"/>
      <c r="AI6" s="15"/>
      <c r="AJ6" s="15">
        <v>4</v>
      </c>
      <c r="AL6" s="14" t="s">
        <v>4014</v>
      </c>
      <c r="AM6" s="15"/>
      <c r="AN6" s="15">
        <v>2</v>
      </c>
      <c r="AO6" s="15"/>
      <c r="AP6" s="15"/>
      <c r="AQ6" s="15"/>
      <c r="AR6" s="15"/>
      <c r="AS6" s="15"/>
      <c r="AT6" s="15"/>
      <c r="AU6" s="15"/>
      <c r="AV6" s="15"/>
      <c r="AW6" s="15">
        <v>2</v>
      </c>
      <c r="AY6" s="14" t="s">
        <v>4014</v>
      </c>
      <c r="AZ6" s="15"/>
      <c r="BA6" s="15">
        <v>21000</v>
      </c>
      <c r="BB6" s="15"/>
      <c r="BC6" s="15"/>
      <c r="BD6" s="15"/>
      <c r="BE6" s="15">
        <v>21000</v>
      </c>
      <c r="BG6" s="14" t="s">
        <v>4014</v>
      </c>
      <c r="BH6" s="15"/>
      <c r="BI6" s="15">
        <v>21000</v>
      </c>
      <c r="BJ6" s="15"/>
      <c r="BK6" s="15"/>
      <c r="BL6" s="15"/>
      <c r="BM6" s="15"/>
      <c r="BN6" s="15"/>
      <c r="BO6" s="15"/>
      <c r="BP6" s="15"/>
      <c r="BQ6" s="15"/>
      <c r="BR6" s="15">
        <v>21000</v>
      </c>
      <c r="BT6" s="14" t="s">
        <v>4014</v>
      </c>
      <c r="BU6" s="15"/>
      <c r="BV6" s="15">
        <v>21000</v>
      </c>
      <c r="BW6" s="15"/>
      <c r="BX6" s="15"/>
      <c r="BY6" s="15"/>
      <c r="BZ6" s="15"/>
      <c r="CA6" s="15"/>
      <c r="CB6" s="15"/>
      <c r="CC6" s="15"/>
    </row>
    <row r="7" spans="1:81">
      <c r="A7" s="14" t="s">
        <v>1860</v>
      </c>
      <c r="B7" s="16">
        <v>6000</v>
      </c>
      <c r="C7" t="str">
        <f>ADDRESS(MATCH(LARGE(B:B,4),B:B,0),1)</f>
        <v>$A$74</v>
      </c>
      <c r="D7" t="str">
        <f>ADDRESS(MATCH(LARGE(B:B,4),B:B,0),2)</f>
        <v>$B$74</v>
      </c>
      <c r="F7" s="14" t="s">
        <v>488</v>
      </c>
      <c r="G7" s="16">
        <v>65103.929025765538</v>
      </c>
      <c r="H7" t="str">
        <f>ADDRESS(MATCH(LARGE(G:G,4),G:G,0),6)</f>
        <v>$F$13</v>
      </c>
      <c r="I7" t="str">
        <f>ADDRESS(MATCH(LARGE(G:G,4),G:G,0),7)</f>
        <v>$G$13</v>
      </c>
      <c r="K7" s="14" t="s">
        <v>1860</v>
      </c>
      <c r="L7" s="15"/>
      <c r="M7" s="15"/>
      <c r="N7" s="15"/>
      <c r="O7" s="15"/>
      <c r="P7" s="15"/>
      <c r="Q7" s="15"/>
      <c r="R7" s="15"/>
      <c r="S7" s="15"/>
      <c r="T7" s="15">
        <v>1</v>
      </c>
      <c r="U7" s="15"/>
      <c r="V7" s="15">
        <v>1</v>
      </c>
      <c r="Y7" s="14" t="s">
        <v>1331</v>
      </c>
      <c r="Z7" s="15"/>
      <c r="AA7" s="15"/>
      <c r="AB7" s="15"/>
      <c r="AC7" s="15"/>
      <c r="AD7" s="15"/>
      <c r="AE7" s="15"/>
      <c r="AF7" s="15">
        <v>21</v>
      </c>
      <c r="AG7" s="15"/>
      <c r="AH7" s="15"/>
      <c r="AI7" s="15"/>
      <c r="AJ7" s="15">
        <v>21</v>
      </c>
      <c r="AL7" s="14" t="s">
        <v>1331</v>
      </c>
      <c r="AM7" s="15"/>
      <c r="AN7" s="15"/>
      <c r="AO7" s="15"/>
      <c r="AP7" s="15"/>
      <c r="AQ7" s="15"/>
      <c r="AR7" s="15"/>
      <c r="AS7" s="15">
        <v>4</v>
      </c>
      <c r="AT7" s="15"/>
      <c r="AU7" s="15"/>
      <c r="AV7" s="15"/>
      <c r="AW7" s="15">
        <v>4</v>
      </c>
      <c r="AY7" s="14" t="s">
        <v>1331</v>
      </c>
      <c r="AZ7" s="15"/>
      <c r="BA7" s="15"/>
      <c r="BB7" s="15"/>
      <c r="BC7" s="15">
        <v>24000</v>
      </c>
      <c r="BD7" s="15"/>
      <c r="BE7" s="15">
        <v>24000</v>
      </c>
      <c r="BG7" s="14" t="s">
        <v>1331</v>
      </c>
      <c r="BH7" s="15"/>
      <c r="BI7" s="15"/>
      <c r="BJ7" s="15"/>
      <c r="BK7" s="15"/>
      <c r="BL7" s="15"/>
      <c r="BM7" s="15"/>
      <c r="BN7" s="15">
        <v>24000</v>
      </c>
      <c r="BO7" s="15"/>
      <c r="BP7" s="15"/>
      <c r="BQ7" s="15"/>
      <c r="BR7" s="15">
        <v>24000</v>
      </c>
      <c r="BT7" s="14" t="s">
        <v>1331</v>
      </c>
      <c r="BU7" s="15"/>
      <c r="BV7" s="15"/>
      <c r="BW7" s="15"/>
      <c r="BX7" s="15"/>
      <c r="BY7" s="15">
        <v>24000</v>
      </c>
      <c r="BZ7" s="15"/>
      <c r="CA7" s="15"/>
      <c r="CB7" s="15"/>
      <c r="CC7" s="15"/>
    </row>
    <row r="8" spans="1:81">
      <c r="A8" s="14" t="s">
        <v>992</v>
      </c>
      <c r="B8" s="16">
        <v>5000</v>
      </c>
      <c r="C8" t="str">
        <f>ADDRESS(MATCH(LARGE(B:B,5),B:B,0),1)</f>
        <v>$A$102</v>
      </c>
      <c r="D8" t="str">
        <f>ADDRESS(MATCH(LARGE(B:B,5),B:B,0),2)</f>
        <v>$B$102</v>
      </c>
      <c r="F8" s="14" t="s">
        <v>4001</v>
      </c>
      <c r="G8" s="16">
        <v>97265.875618660837</v>
      </c>
      <c r="H8" t="str">
        <f>ADDRESS(MATCH(LARGE(G:G,5),G:G,0),6)</f>
        <v>$F$4</v>
      </c>
      <c r="I8" t="str">
        <f>ADDRESS(MATCH(LARGE(G:G,5),G:G,0),7)</f>
        <v>$G$4</v>
      </c>
      <c r="K8" s="14" t="s">
        <v>992</v>
      </c>
      <c r="L8" s="15"/>
      <c r="M8" s="15"/>
      <c r="N8" s="15">
        <v>1</v>
      </c>
      <c r="O8" s="15"/>
      <c r="P8" s="15"/>
      <c r="Q8" s="15"/>
      <c r="R8" s="15"/>
      <c r="S8" s="15"/>
      <c r="T8" s="15"/>
      <c r="U8" s="15"/>
      <c r="V8" s="15">
        <v>1</v>
      </c>
      <c r="Y8" s="14" t="s">
        <v>1860</v>
      </c>
      <c r="Z8" s="15"/>
      <c r="AA8" s="15"/>
      <c r="AB8" s="15"/>
      <c r="AC8" s="15"/>
      <c r="AD8" s="15"/>
      <c r="AE8" s="15"/>
      <c r="AF8" s="15"/>
      <c r="AG8" s="15"/>
      <c r="AH8" s="15">
        <v>5</v>
      </c>
      <c r="AI8" s="15"/>
      <c r="AJ8" s="15">
        <v>5</v>
      </c>
      <c r="AL8" s="14" t="s">
        <v>1860</v>
      </c>
      <c r="AM8" s="15"/>
      <c r="AN8" s="15"/>
      <c r="AO8" s="15"/>
      <c r="AP8" s="15"/>
      <c r="AQ8" s="15"/>
      <c r="AR8" s="15"/>
      <c r="AS8" s="15"/>
      <c r="AT8" s="15"/>
      <c r="AU8" s="15">
        <v>5</v>
      </c>
      <c r="AV8" s="15"/>
      <c r="AW8" s="15">
        <v>5</v>
      </c>
      <c r="AY8" s="14" t="s">
        <v>1860</v>
      </c>
      <c r="AZ8" s="15"/>
      <c r="BA8" s="15"/>
      <c r="BB8" s="15"/>
      <c r="BC8" s="15"/>
      <c r="BD8" s="15">
        <v>6000</v>
      </c>
      <c r="BE8" s="15">
        <v>6000</v>
      </c>
      <c r="BG8" s="14" t="s">
        <v>1860</v>
      </c>
      <c r="BH8" s="15"/>
      <c r="BI8" s="15"/>
      <c r="BJ8" s="15"/>
      <c r="BK8" s="15"/>
      <c r="BL8" s="15"/>
      <c r="BM8" s="15"/>
      <c r="BN8" s="15"/>
      <c r="BO8" s="15"/>
      <c r="BP8" s="15">
        <v>6000</v>
      </c>
      <c r="BQ8" s="15"/>
      <c r="BR8" s="15">
        <v>6000</v>
      </c>
      <c r="BT8" s="14" t="s">
        <v>1860</v>
      </c>
      <c r="BU8" s="15"/>
      <c r="BV8" s="15">
        <v>6000</v>
      </c>
      <c r="BW8" s="15"/>
      <c r="BX8" s="15"/>
      <c r="BY8" s="15"/>
      <c r="BZ8" s="15"/>
      <c r="CA8" s="15"/>
      <c r="CB8" s="15"/>
      <c r="CC8" s="15"/>
    </row>
    <row r="9" spans="1:81">
      <c r="A9" s="14" t="s">
        <v>1126</v>
      </c>
      <c r="B9" s="16">
        <v>12000</v>
      </c>
      <c r="F9" s="14" t="s">
        <v>279</v>
      </c>
      <c r="G9" s="16">
        <v>51715.151424567106</v>
      </c>
      <c r="K9" s="14" t="s">
        <v>1126</v>
      </c>
      <c r="L9" s="15"/>
      <c r="M9" s="15"/>
      <c r="N9" s="15"/>
      <c r="O9" s="15"/>
      <c r="P9" s="15"/>
      <c r="Q9" s="15"/>
      <c r="R9" s="15">
        <v>1</v>
      </c>
      <c r="S9" s="15"/>
      <c r="T9" s="15"/>
      <c r="U9" s="15"/>
      <c r="V9" s="15">
        <v>1</v>
      </c>
      <c r="Y9" s="14" t="s">
        <v>992</v>
      </c>
      <c r="Z9" s="15"/>
      <c r="AA9" s="15"/>
      <c r="AB9" s="15">
        <v>13</v>
      </c>
      <c r="AC9" s="15"/>
      <c r="AD9" s="15"/>
      <c r="AE9" s="15"/>
      <c r="AF9" s="15"/>
      <c r="AG9" s="15"/>
      <c r="AH9" s="15"/>
      <c r="AI9" s="15"/>
      <c r="AJ9" s="15">
        <v>13</v>
      </c>
      <c r="AL9" s="14" t="s">
        <v>992</v>
      </c>
      <c r="AM9" s="15"/>
      <c r="AN9" s="15"/>
      <c r="AO9" s="15">
        <v>2</v>
      </c>
      <c r="AP9" s="15"/>
      <c r="AQ9" s="15"/>
      <c r="AR9" s="15"/>
      <c r="AS9" s="15"/>
      <c r="AT9" s="15"/>
      <c r="AU9" s="15"/>
      <c r="AV9" s="15"/>
      <c r="AW9" s="15">
        <v>2</v>
      </c>
      <c r="AY9" s="14" t="s">
        <v>992</v>
      </c>
      <c r="AZ9" s="15"/>
      <c r="BA9" s="15">
        <v>5000</v>
      </c>
      <c r="BB9" s="15"/>
      <c r="BC9" s="15"/>
      <c r="BD9" s="15"/>
      <c r="BE9" s="15">
        <v>5000</v>
      </c>
      <c r="BG9" s="14" t="s">
        <v>992</v>
      </c>
      <c r="BH9" s="15"/>
      <c r="BI9" s="15"/>
      <c r="BJ9" s="15">
        <v>5000</v>
      </c>
      <c r="BK9" s="15"/>
      <c r="BL9" s="15"/>
      <c r="BM9" s="15"/>
      <c r="BN9" s="15"/>
      <c r="BO9" s="15"/>
      <c r="BP9" s="15"/>
      <c r="BQ9" s="15"/>
      <c r="BR9" s="15">
        <v>5000</v>
      </c>
      <c r="BT9" s="14" t="s">
        <v>992</v>
      </c>
      <c r="BU9" s="15"/>
      <c r="BV9" s="15"/>
      <c r="BW9" s="15"/>
      <c r="BX9" s="15">
        <v>5000</v>
      </c>
      <c r="BY9" s="15"/>
      <c r="BZ9" s="15"/>
      <c r="CA9" s="15"/>
      <c r="CB9" s="15"/>
      <c r="CC9" s="15"/>
    </row>
    <row r="10" spans="1:81">
      <c r="A10" s="14" t="s">
        <v>84</v>
      </c>
      <c r="B10" s="16">
        <v>92857.629854916348</v>
      </c>
      <c r="F10" s="14" t="s">
        <v>52</v>
      </c>
      <c r="G10" s="16">
        <v>46488.240712802522</v>
      </c>
      <c r="K10" s="14" t="s">
        <v>84</v>
      </c>
      <c r="L10" s="15">
        <v>6</v>
      </c>
      <c r="M10" s="15">
        <v>38</v>
      </c>
      <c r="N10" s="15">
        <v>7</v>
      </c>
      <c r="O10" s="15">
        <v>3</v>
      </c>
      <c r="P10" s="15">
        <v>3</v>
      </c>
      <c r="Q10" s="15">
        <v>2</v>
      </c>
      <c r="R10" s="15">
        <v>19</v>
      </c>
      <c r="S10" s="15"/>
      <c r="T10" s="15">
        <v>1</v>
      </c>
      <c r="U10" s="15">
        <v>2</v>
      </c>
      <c r="V10" s="15">
        <v>81</v>
      </c>
      <c r="Y10" s="14" t="s">
        <v>1126</v>
      </c>
      <c r="Z10" s="15"/>
      <c r="AA10" s="15"/>
      <c r="AB10" s="15"/>
      <c r="AC10" s="15"/>
      <c r="AD10" s="15"/>
      <c r="AE10" s="15"/>
      <c r="AF10" s="15">
        <v>3</v>
      </c>
      <c r="AG10" s="15"/>
      <c r="AH10" s="15"/>
      <c r="AI10" s="15"/>
      <c r="AJ10" s="15">
        <v>3</v>
      </c>
      <c r="AL10" s="14" t="s">
        <v>1126</v>
      </c>
      <c r="AM10" s="15"/>
      <c r="AN10" s="15"/>
      <c r="AO10" s="15"/>
      <c r="AP10" s="15"/>
      <c r="AQ10" s="15"/>
      <c r="AR10" s="15"/>
      <c r="AS10" s="15">
        <v>5</v>
      </c>
      <c r="AT10" s="15"/>
      <c r="AU10" s="15"/>
      <c r="AV10" s="15"/>
      <c r="AW10" s="15">
        <v>5</v>
      </c>
      <c r="AY10" s="14" t="s">
        <v>1126</v>
      </c>
      <c r="AZ10" s="15"/>
      <c r="BA10" s="15"/>
      <c r="BB10" s="15"/>
      <c r="BC10" s="15"/>
      <c r="BD10" s="15">
        <v>12000</v>
      </c>
      <c r="BE10" s="15">
        <v>12000</v>
      </c>
      <c r="BG10" s="14" t="s">
        <v>1126</v>
      </c>
      <c r="BH10" s="15"/>
      <c r="BI10" s="15"/>
      <c r="BJ10" s="15"/>
      <c r="BK10" s="15"/>
      <c r="BL10" s="15"/>
      <c r="BM10" s="15"/>
      <c r="BN10" s="15">
        <v>12000</v>
      </c>
      <c r="BO10" s="15"/>
      <c r="BP10" s="15"/>
      <c r="BQ10" s="15"/>
      <c r="BR10" s="15">
        <v>12000</v>
      </c>
      <c r="BT10" s="14" t="s">
        <v>1126</v>
      </c>
      <c r="BU10" s="15"/>
      <c r="BV10" s="15">
        <v>12000</v>
      </c>
      <c r="BW10" s="15"/>
      <c r="BX10" s="15"/>
      <c r="BY10" s="15"/>
      <c r="BZ10" s="15"/>
      <c r="CA10" s="15"/>
      <c r="CB10" s="15"/>
      <c r="CC10" s="15"/>
    </row>
    <row r="11" spans="1:81">
      <c r="A11" s="14" t="s">
        <v>1519</v>
      </c>
      <c r="B11" s="16">
        <v>50815.977559664309</v>
      </c>
      <c r="F11" s="14" t="s">
        <v>4000</v>
      </c>
      <c r="G11" s="16">
        <v>45952.334217962794</v>
      </c>
      <c r="K11" s="14" t="s">
        <v>1519</v>
      </c>
      <c r="L11" s="15"/>
      <c r="M11" s="15"/>
      <c r="N11" s="15"/>
      <c r="O11" s="15"/>
      <c r="P11" s="15"/>
      <c r="Q11" s="15"/>
      <c r="R11" s="15">
        <v>1</v>
      </c>
      <c r="S11" s="15"/>
      <c r="T11" s="15"/>
      <c r="U11" s="15"/>
      <c r="V11" s="15">
        <v>1</v>
      </c>
      <c r="Y11" s="14" t="s">
        <v>84</v>
      </c>
      <c r="Z11" s="15">
        <v>8.5</v>
      </c>
      <c r="AA11" s="15">
        <v>8.473684210526315</v>
      </c>
      <c r="AB11" s="15">
        <v>15.714285714285714</v>
      </c>
      <c r="AC11" s="15">
        <v>16.666666666666668</v>
      </c>
      <c r="AD11" s="15">
        <v>9</v>
      </c>
      <c r="AE11" s="15">
        <v>14.5</v>
      </c>
      <c r="AF11" s="15">
        <v>12.368421052631579</v>
      </c>
      <c r="AG11" s="15"/>
      <c r="AH11" s="15">
        <v>8</v>
      </c>
      <c r="AI11" s="15">
        <v>10.5</v>
      </c>
      <c r="AJ11" s="15">
        <v>10.530864197530864</v>
      </c>
      <c r="AL11" s="14" t="s">
        <v>84</v>
      </c>
      <c r="AM11" s="15">
        <v>4</v>
      </c>
      <c r="AN11" s="15">
        <v>3.6052631578947367</v>
      </c>
      <c r="AO11" s="15">
        <v>3.2857142857142856</v>
      </c>
      <c r="AP11" s="15">
        <v>3</v>
      </c>
      <c r="AQ11" s="15">
        <v>4.333333333333333</v>
      </c>
      <c r="AR11" s="15">
        <v>3</v>
      </c>
      <c r="AS11" s="15">
        <v>3.4210526315789473</v>
      </c>
      <c r="AT11" s="15"/>
      <c r="AU11" s="15">
        <v>4</v>
      </c>
      <c r="AV11" s="15">
        <v>4</v>
      </c>
      <c r="AW11" s="15">
        <v>3.5679012345679011</v>
      </c>
      <c r="AY11" s="14" t="s">
        <v>84</v>
      </c>
      <c r="AZ11" s="15"/>
      <c r="BA11" s="15">
        <v>95361.552873646448</v>
      </c>
      <c r="BB11" s="15">
        <v>95628.80552809863</v>
      </c>
      <c r="BC11" s="15">
        <v>92107.69655215941</v>
      </c>
      <c r="BD11" s="15">
        <v>86349.260273434076</v>
      </c>
      <c r="BE11" s="15">
        <v>92857.629854916348</v>
      </c>
      <c r="BG11" s="14" t="s">
        <v>84</v>
      </c>
      <c r="BH11" s="15">
        <v>92811.778732639854</v>
      </c>
      <c r="BI11" s="15">
        <v>86525.394195457935</v>
      </c>
      <c r="BJ11" s="15">
        <v>103302.27805563841</v>
      </c>
      <c r="BK11" s="15">
        <v>82952.652054081045</v>
      </c>
      <c r="BL11" s="15">
        <v>95191.567930912672</v>
      </c>
      <c r="BM11" s="15">
        <v>163695.49985262303</v>
      </c>
      <c r="BN11" s="15">
        <v>95631.029699178704</v>
      </c>
      <c r="BO11" s="15"/>
      <c r="BP11" s="15">
        <v>85000</v>
      </c>
      <c r="BQ11" s="15">
        <v>94851.598045445135</v>
      </c>
      <c r="BR11" s="15">
        <v>92857.629854916348</v>
      </c>
      <c r="BT11" s="14" t="s">
        <v>84</v>
      </c>
      <c r="BU11" s="15">
        <v>63991.058205224173</v>
      </c>
      <c r="BV11" s="15">
        <v>85815.30292118153</v>
      </c>
      <c r="BW11" s="15">
        <v>96006.692550031046</v>
      </c>
      <c r="BX11" s="15">
        <v>130675.92472658771</v>
      </c>
      <c r="BY11" s="15">
        <v>101311.0258693285</v>
      </c>
      <c r="BZ11" s="15">
        <v>95191.567930912672</v>
      </c>
      <c r="CA11" s="15">
        <v>79552.953199405587</v>
      </c>
      <c r="CB11" s="15">
        <v>109130.33323508203</v>
      </c>
      <c r="CC11" s="15"/>
    </row>
    <row r="12" spans="1:81">
      <c r="A12" s="14" t="s">
        <v>1773</v>
      </c>
      <c r="B12" s="16">
        <v>36000</v>
      </c>
      <c r="F12" s="14" t="s">
        <v>3999</v>
      </c>
      <c r="G12" s="16">
        <v>19574.158532349131</v>
      </c>
      <c r="K12" s="14" t="s">
        <v>1773</v>
      </c>
      <c r="L12" s="15"/>
      <c r="M12" s="15"/>
      <c r="N12" s="15">
        <v>1</v>
      </c>
      <c r="O12" s="15"/>
      <c r="P12" s="15"/>
      <c r="Q12" s="15"/>
      <c r="R12" s="15"/>
      <c r="S12" s="15"/>
      <c r="T12" s="15"/>
      <c r="U12" s="15"/>
      <c r="V12" s="15">
        <v>1</v>
      </c>
      <c r="Y12" s="14" t="s">
        <v>1519</v>
      </c>
      <c r="Z12" s="15"/>
      <c r="AA12" s="15"/>
      <c r="AB12" s="15"/>
      <c r="AC12" s="15"/>
      <c r="AD12" s="15"/>
      <c r="AE12" s="15"/>
      <c r="AF12" s="15">
        <v>20</v>
      </c>
      <c r="AG12" s="15"/>
      <c r="AH12" s="15"/>
      <c r="AI12" s="15"/>
      <c r="AJ12" s="15">
        <v>20</v>
      </c>
      <c r="AL12" s="14" t="s">
        <v>1519</v>
      </c>
      <c r="AM12" s="15"/>
      <c r="AN12" s="15"/>
      <c r="AO12" s="15"/>
      <c r="AP12" s="15"/>
      <c r="AQ12" s="15"/>
      <c r="AR12" s="15"/>
      <c r="AS12" s="15">
        <v>4</v>
      </c>
      <c r="AT12" s="15"/>
      <c r="AU12" s="15"/>
      <c r="AV12" s="15"/>
      <c r="AW12" s="15">
        <v>4</v>
      </c>
      <c r="AY12" s="14" t="s">
        <v>1519</v>
      </c>
      <c r="AZ12" s="15"/>
      <c r="BA12" s="15"/>
      <c r="BB12" s="15"/>
      <c r="BC12" s="15">
        <v>50815.977559664309</v>
      </c>
      <c r="BD12" s="15"/>
      <c r="BE12" s="15">
        <v>50815.977559664309</v>
      </c>
      <c r="BG12" s="14" t="s">
        <v>1519</v>
      </c>
      <c r="BH12" s="15"/>
      <c r="BI12" s="15"/>
      <c r="BJ12" s="15"/>
      <c r="BK12" s="15"/>
      <c r="BL12" s="15"/>
      <c r="BM12" s="15"/>
      <c r="BN12" s="15">
        <v>50815.977559664309</v>
      </c>
      <c r="BO12" s="15"/>
      <c r="BP12" s="15"/>
      <c r="BQ12" s="15"/>
      <c r="BR12" s="15">
        <v>50815.977559664309</v>
      </c>
      <c r="BT12" s="14" t="s">
        <v>1519</v>
      </c>
      <c r="BU12" s="15"/>
      <c r="BV12" s="15"/>
      <c r="BW12" s="15"/>
      <c r="BX12" s="15"/>
      <c r="BY12" s="15">
        <v>50815.977559664309</v>
      </c>
      <c r="BZ12" s="15"/>
      <c r="CA12" s="15"/>
      <c r="CB12" s="15"/>
      <c r="CC12" s="15"/>
    </row>
    <row r="13" spans="1:81">
      <c r="A13" s="14" t="s">
        <v>1951</v>
      </c>
      <c r="B13" s="16">
        <v>8400</v>
      </c>
      <c r="F13" s="14" t="s">
        <v>67</v>
      </c>
      <c r="G13" s="16">
        <v>59812.969274133829</v>
      </c>
      <c r="K13" s="14" t="s">
        <v>1951</v>
      </c>
      <c r="L13" s="15"/>
      <c r="M13" s="15">
        <v>1</v>
      </c>
      <c r="N13" s="15"/>
      <c r="O13" s="15"/>
      <c r="P13" s="15"/>
      <c r="Q13" s="15"/>
      <c r="R13" s="15"/>
      <c r="S13" s="15"/>
      <c r="T13" s="15"/>
      <c r="U13" s="15"/>
      <c r="V13" s="15">
        <v>1</v>
      </c>
      <c r="Y13" s="14" t="s">
        <v>1773</v>
      </c>
      <c r="Z13" s="15"/>
      <c r="AA13" s="15"/>
      <c r="AB13" s="15">
        <v>5</v>
      </c>
      <c r="AC13" s="15"/>
      <c r="AD13" s="15"/>
      <c r="AE13" s="15"/>
      <c r="AF13" s="15"/>
      <c r="AG13" s="15"/>
      <c r="AH13" s="15"/>
      <c r="AI13" s="15"/>
      <c r="AJ13" s="15">
        <v>5</v>
      </c>
      <c r="AL13" s="14" t="s">
        <v>1773</v>
      </c>
      <c r="AM13" s="15"/>
      <c r="AN13" s="15"/>
      <c r="AO13" s="15">
        <v>4</v>
      </c>
      <c r="AP13" s="15"/>
      <c r="AQ13" s="15"/>
      <c r="AR13" s="15"/>
      <c r="AS13" s="15"/>
      <c r="AT13" s="15"/>
      <c r="AU13" s="15"/>
      <c r="AV13" s="15"/>
      <c r="AW13" s="15">
        <v>4</v>
      </c>
      <c r="AY13" s="14" t="s">
        <v>1773</v>
      </c>
      <c r="AZ13" s="15"/>
      <c r="BA13" s="15"/>
      <c r="BB13" s="15"/>
      <c r="BC13" s="15">
        <v>36000</v>
      </c>
      <c r="BD13" s="15"/>
      <c r="BE13" s="15">
        <v>36000</v>
      </c>
      <c r="BG13" s="14" t="s">
        <v>1773</v>
      </c>
      <c r="BH13" s="15"/>
      <c r="BI13" s="15"/>
      <c r="BJ13" s="15">
        <v>36000</v>
      </c>
      <c r="BK13" s="15"/>
      <c r="BL13" s="15"/>
      <c r="BM13" s="15"/>
      <c r="BN13" s="15"/>
      <c r="BO13" s="15"/>
      <c r="BP13" s="15"/>
      <c r="BQ13" s="15"/>
      <c r="BR13" s="15">
        <v>36000</v>
      </c>
      <c r="BT13" s="14" t="s">
        <v>1773</v>
      </c>
      <c r="BU13" s="15"/>
      <c r="BV13" s="15">
        <v>36000</v>
      </c>
      <c r="BW13" s="15"/>
      <c r="BX13" s="15"/>
      <c r="BY13" s="15"/>
      <c r="BZ13" s="15"/>
      <c r="CA13" s="15"/>
      <c r="CB13" s="15"/>
      <c r="CC13" s="15"/>
    </row>
    <row r="14" spans="1:81">
      <c r="A14" s="14" t="s">
        <v>425</v>
      </c>
      <c r="B14" s="16">
        <v>10299.008645025993</v>
      </c>
      <c r="F14" s="14" t="s">
        <v>4011</v>
      </c>
      <c r="G14" s="16">
        <v>49814.598255587058</v>
      </c>
      <c r="K14" s="14" t="s">
        <v>425</v>
      </c>
      <c r="L14" s="15"/>
      <c r="M14" s="15">
        <v>2</v>
      </c>
      <c r="N14" s="15"/>
      <c r="O14" s="15"/>
      <c r="P14" s="15"/>
      <c r="Q14" s="15"/>
      <c r="R14" s="15"/>
      <c r="S14" s="15"/>
      <c r="T14" s="15"/>
      <c r="U14" s="15"/>
      <c r="V14" s="15">
        <v>2</v>
      </c>
      <c r="Y14" s="14" t="s">
        <v>1951</v>
      </c>
      <c r="Z14" s="15"/>
      <c r="AA14" s="15">
        <v>0</v>
      </c>
      <c r="AB14" s="15"/>
      <c r="AC14" s="15"/>
      <c r="AD14" s="15"/>
      <c r="AE14" s="15"/>
      <c r="AF14" s="15"/>
      <c r="AG14" s="15"/>
      <c r="AH14" s="15"/>
      <c r="AI14" s="15"/>
      <c r="AJ14" s="15">
        <v>0</v>
      </c>
      <c r="AL14" s="14" t="s">
        <v>1951</v>
      </c>
      <c r="AM14" s="15"/>
      <c r="AN14" s="15">
        <v>5</v>
      </c>
      <c r="AO14" s="15"/>
      <c r="AP14" s="15"/>
      <c r="AQ14" s="15"/>
      <c r="AR14" s="15"/>
      <c r="AS14" s="15"/>
      <c r="AT14" s="15"/>
      <c r="AU14" s="15"/>
      <c r="AV14" s="15"/>
      <c r="AW14" s="15">
        <v>5</v>
      </c>
      <c r="AY14" s="14" t="s">
        <v>1951</v>
      </c>
      <c r="AZ14" s="15"/>
      <c r="BA14" s="15"/>
      <c r="BB14" s="15"/>
      <c r="BC14" s="15"/>
      <c r="BD14" s="15">
        <v>8400</v>
      </c>
      <c r="BE14" s="15">
        <v>8400</v>
      </c>
      <c r="BG14" s="14" t="s">
        <v>1951</v>
      </c>
      <c r="BH14" s="15"/>
      <c r="BI14" s="15">
        <v>8400</v>
      </c>
      <c r="BJ14" s="15"/>
      <c r="BK14" s="15"/>
      <c r="BL14" s="15"/>
      <c r="BM14" s="15"/>
      <c r="BN14" s="15"/>
      <c r="BO14" s="15"/>
      <c r="BP14" s="15"/>
      <c r="BQ14" s="15"/>
      <c r="BR14" s="15">
        <v>8400</v>
      </c>
      <c r="BT14" s="14" t="s">
        <v>1951</v>
      </c>
      <c r="BU14" s="15">
        <v>8400</v>
      </c>
      <c r="BV14" s="15"/>
      <c r="BW14" s="15"/>
      <c r="BX14" s="15"/>
      <c r="BY14" s="15"/>
      <c r="BZ14" s="15"/>
      <c r="CA14" s="15"/>
      <c r="CB14" s="15"/>
      <c r="CC14" s="15"/>
    </row>
    <row r="15" spans="1:81">
      <c r="A15" s="14" t="s">
        <v>59</v>
      </c>
      <c r="B15" s="16">
        <v>41707.21358209449</v>
      </c>
      <c r="K15" s="14" t="s">
        <v>59</v>
      </c>
      <c r="L15" s="15"/>
      <c r="M15" s="15">
        <v>3</v>
      </c>
      <c r="N15" s="15"/>
      <c r="O15" s="15"/>
      <c r="P15" s="15"/>
      <c r="Q15" s="15"/>
      <c r="R15" s="15">
        <v>1</v>
      </c>
      <c r="S15" s="15"/>
      <c r="T15" s="15"/>
      <c r="U15" s="15"/>
      <c r="V15" s="15">
        <v>4</v>
      </c>
      <c r="Y15" s="14" t="s">
        <v>425</v>
      </c>
      <c r="Z15" s="15"/>
      <c r="AA15" s="15">
        <v>8.5</v>
      </c>
      <c r="AB15" s="15"/>
      <c r="AC15" s="15"/>
      <c r="AD15" s="15"/>
      <c r="AE15" s="15"/>
      <c r="AF15" s="15"/>
      <c r="AG15" s="15"/>
      <c r="AH15" s="15"/>
      <c r="AI15" s="15"/>
      <c r="AJ15" s="15">
        <v>8.5</v>
      </c>
      <c r="AL15" s="14" t="s">
        <v>425</v>
      </c>
      <c r="AM15" s="15"/>
      <c r="AN15" s="15">
        <v>2.5</v>
      </c>
      <c r="AO15" s="15"/>
      <c r="AP15" s="15"/>
      <c r="AQ15" s="15"/>
      <c r="AR15" s="15"/>
      <c r="AS15" s="15"/>
      <c r="AT15" s="15"/>
      <c r="AU15" s="15"/>
      <c r="AV15" s="15"/>
      <c r="AW15" s="15">
        <v>2.5</v>
      </c>
      <c r="AY15" s="14" t="s">
        <v>425</v>
      </c>
      <c r="AZ15" s="15"/>
      <c r="BA15" s="15">
        <v>3000</v>
      </c>
      <c r="BB15" s="15">
        <v>17598.017290051986</v>
      </c>
      <c r="BC15" s="15"/>
      <c r="BD15" s="15"/>
      <c r="BE15" s="15">
        <v>10299.008645025993</v>
      </c>
      <c r="BG15" s="14" t="s">
        <v>425</v>
      </c>
      <c r="BH15" s="15"/>
      <c r="BI15" s="15">
        <v>10299.008645025993</v>
      </c>
      <c r="BJ15" s="15"/>
      <c r="BK15" s="15"/>
      <c r="BL15" s="15"/>
      <c r="BM15" s="15"/>
      <c r="BN15" s="15"/>
      <c r="BO15" s="15"/>
      <c r="BP15" s="15"/>
      <c r="BQ15" s="15"/>
      <c r="BR15" s="15">
        <v>10299.008645025993</v>
      </c>
      <c r="BT15" s="14" t="s">
        <v>425</v>
      </c>
      <c r="BU15" s="15"/>
      <c r="BV15" s="15">
        <v>17598.017290051986</v>
      </c>
      <c r="BW15" s="15">
        <v>3000</v>
      </c>
      <c r="BX15" s="15"/>
      <c r="BY15" s="15"/>
      <c r="BZ15" s="15"/>
      <c r="CA15" s="15"/>
      <c r="CB15" s="15"/>
      <c r="CC15" s="15"/>
    </row>
    <row r="16" spans="1:81">
      <c r="A16" s="14" t="s">
        <v>292</v>
      </c>
      <c r="B16" s="16">
        <v>78000</v>
      </c>
      <c r="K16" s="14" t="s">
        <v>292</v>
      </c>
      <c r="L16" s="15">
        <v>1</v>
      </c>
      <c r="M16" s="15"/>
      <c r="N16" s="15"/>
      <c r="O16" s="15"/>
      <c r="P16" s="15"/>
      <c r="Q16" s="15"/>
      <c r="R16" s="15"/>
      <c r="S16" s="15"/>
      <c r="T16" s="15"/>
      <c r="U16" s="15"/>
      <c r="V16" s="15">
        <v>1</v>
      </c>
      <c r="Y16" s="14" t="s">
        <v>59</v>
      </c>
      <c r="Z16" s="15"/>
      <c r="AA16" s="15">
        <v>10.333333333333334</v>
      </c>
      <c r="AB16" s="15"/>
      <c r="AC16" s="15"/>
      <c r="AD16" s="15"/>
      <c r="AE16" s="15"/>
      <c r="AF16" s="15">
        <v>3</v>
      </c>
      <c r="AG16" s="15"/>
      <c r="AH16" s="15"/>
      <c r="AI16" s="15"/>
      <c r="AJ16" s="15">
        <v>8.5</v>
      </c>
      <c r="AL16" s="14" t="s">
        <v>59</v>
      </c>
      <c r="AM16" s="15"/>
      <c r="AN16" s="15">
        <v>3</v>
      </c>
      <c r="AO16" s="15"/>
      <c r="AP16" s="15"/>
      <c r="AQ16" s="15"/>
      <c r="AR16" s="15"/>
      <c r="AS16" s="15">
        <v>4</v>
      </c>
      <c r="AT16" s="15"/>
      <c r="AU16" s="15"/>
      <c r="AV16" s="15"/>
      <c r="AW16" s="15">
        <v>3.25</v>
      </c>
      <c r="AY16" s="14" t="s">
        <v>59</v>
      </c>
      <c r="AZ16" s="15"/>
      <c r="BA16" s="15">
        <v>38111.983169748237</v>
      </c>
      <c r="BB16" s="15">
        <v>38111.983169748237</v>
      </c>
      <c r="BC16" s="15">
        <v>45302.443994440735</v>
      </c>
      <c r="BD16" s="15"/>
      <c r="BE16" s="15">
        <v>41707.21358209449</v>
      </c>
      <c r="BG16" s="14" t="s">
        <v>59</v>
      </c>
      <c r="BH16" s="15"/>
      <c r="BI16" s="15">
        <v>41889.304168349947</v>
      </c>
      <c r="BJ16" s="15"/>
      <c r="BK16" s="15"/>
      <c r="BL16" s="15"/>
      <c r="BM16" s="15"/>
      <c r="BN16" s="15">
        <v>41160.941823328096</v>
      </c>
      <c r="BO16" s="15"/>
      <c r="BP16" s="15"/>
      <c r="BQ16" s="15"/>
      <c r="BR16" s="15">
        <v>41707.213582094482</v>
      </c>
      <c r="BT16" s="14" t="s">
        <v>59</v>
      </c>
      <c r="BU16" s="15">
        <v>49443.946165553374</v>
      </c>
      <c r="BV16" s="15">
        <v>41160.941823328096</v>
      </c>
      <c r="BW16" s="15"/>
      <c r="BX16" s="15">
        <v>38111.983169748237</v>
      </c>
      <c r="BY16" s="15"/>
      <c r="BZ16" s="15"/>
      <c r="CA16" s="15"/>
      <c r="CB16" s="15"/>
      <c r="CC16" s="15"/>
    </row>
    <row r="17" spans="1:81">
      <c r="A17" s="14" t="s">
        <v>851</v>
      </c>
      <c r="B17" s="16">
        <v>4800</v>
      </c>
      <c r="K17" s="14" t="s">
        <v>851</v>
      </c>
      <c r="L17" s="15"/>
      <c r="M17" s="15">
        <v>1</v>
      </c>
      <c r="N17" s="15"/>
      <c r="O17" s="15"/>
      <c r="P17" s="15"/>
      <c r="Q17" s="15"/>
      <c r="R17" s="15"/>
      <c r="S17" s="15"/>
      <c r="T17" s="15"/>
      <c r="U17" s="15"/>
      <c r="V17" s="15">
        <v>1</v>
      </c>
      <c r="Y17" s="14" t="s">
        <v>292</v>
      </c>
      <c r="Z17" s="15">
        <v>15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>
        <v>15</v>
      </c>
      <c r="AL17" s="14" t="s">
        <v>292</v>
      </c>
      <c r="AM17" s="15">
        <v>4</v>
      </c>
      <c r="AN17" s="15"/>
      <c r="AO17" s="15"/>
      <c r="AP17" s="15"/>
      <c r="AQ17" s="15"/>
      <c r="AR17" s="15"/>
      <c r="AS17" s="15"/>
      <c r="AT17" s="15"/>
      <c r="AU17" s="15"/>
      <c r="AV17" s="15"/>
      <c r="AW17" s="15">
        <v>4</v>
      </c>
      <c r="AY17" s="14" t="s">
        <v>292</v>
      </c>
      <c r="AZ17" s="15"/>
      <c r="BA17" s="15"/>
      <c r="BB17" s="15"/>
      <c r="BC17" s="15">
        <v>78000</v>
      </c>
      <c r="BD17" s="15"/>
      <c r="BE17" s="15">
        <v>78000</v>
      </c>
      <c r="BG17" s="14" t="s">
        <v>292</v>
      </c>
      <c r="BH17" s="15">
        <v>78000</v>
      </c>
      <c r="BI17" s="15"/>
      <c r="BJ17" s="15"/>
      <c r="BK17" s="15"/>
      <c r="BL17" s="15"/>
      <c r="BM17" s="15"/>
      <c r="BN17" s="15"/>
      <c r="BO17" s="15"/>
      <c r="BP17" s="15"/>
      <c r="BQ17" s="15"/>
      <c r="BR17" s="15">
        <v>78000</v>
      </c>
      <c r="BT17" s="14" t="s">
        <v>292</v>
      </c>
      <c r="BU17" s="15"/>
      <c r="BV17" s="15"/>
      <c r="BW17" s="15"/>
      <c r="BX17" s="15">
        <v>78000</v>
      </c>
      <c r="BY17" s="15"/>
      <c r="BZ17" s="15"/>
      <c r="CA17" s="15"/>
      <c r="CB17" s="15"/>
      <c r="CC17" s="15"/>
    </row>
    <row r="18" spans="1:81">
      <c r="A18" s="14" t="s">
        <v>1671</v>
      </c>
      <c r="B18" s="16">
        <v>9600</v>
      </c>
      <c r="K18" s="14" t="s">
        <v>1671</v>
      </c>
      <c r="L18" s="15"/>
      <c r="M18" s="15">
        <v>1</v>
      </c>
      <c r="N18" s="15"/>
      <c r="O18" s="15"/>
      <c r="P18" s="15"/>
      <c r="Q18" s="15"/>
      <c r="R18" s="15"/>
      <c r="S18" s="15"/>
      <c r="T18" s="15"/>
      <c r="U18" s="15"/>
      <c r="V18" s="15">
        <v>1</v>
      </c>
      <c r="Y18" s="14" t="s">
        <v>851</v>
      </c>
      <c r="Z18" s="15"/>
      <c r="AA18" s="15">
        <v>2</v>
      </c>
      <c r="AB18" s="15"/>
      <c r="AC18" s="15"/>
      <c r="AD18" s="15"/>
      <c r="AE18" s="15"/>
      <c r="AF18" s="15"/>
      <c r="AG18" s="15"/>
      <c r="AH18" s="15"/>
      <c r="AI18" s="15"/>
      <c r="AJ18" s="15">
        <v>2</v>
      </c>
      <c r="AL18" s="14" t="s">
        <v>851</v>
      </c>
      <c r="AM18" s="15"/>
      <c r="AN18" s="15">
        <v>4</v>
      </c>
      <c r="AO18" s="15"/>
      <c r="AP18" s="15"/>
      <c r="AQ18" s="15"/>
      <c r="AR18" s="15"/>
      <c r="AS18" s="15"/>
      <c r="AT18" s="15"/>
      <c r="AU18" s="15"/>
      <c r="AV18" s="15"/>
      <c r="AW18" s="15">
        <v>4</v>
      </c>
      <c r="AY18" s="14" t="s">
        <v>851</v>
      </c>
      <c r="AZ18" s="15"/>
      <c r="BA18" s="15"/>
      <c r="BB18" s="15"/>
      <c r="BC18" s="15">
        <v>4800</v>
      </c>
      <c r="BD18" s="15"/>
      <c r="BE18" s="15">
        <v>4800</v>
      </c>
      <c r="BG18" s="14" t="s">
        <v>851</v>
      </c>
      <c r="BH18" s="15"/>
      <c r="BI18" s="15">
        <v>4800</v>
      </c>
      <c r="BJ18" s="15"/>
      <c r="BK18" s="15"/>
      <c r="BL18" s="15"/>
      <c r="BM18" s="15"/>
      <c r="BN18" s="15"/>
      <c r="BO18" s="15"/>
      <c r="BP18" s="15"/>
      <c r="BQ18" s="15"/>
      <c r="BR18" s="15">
        <v>4800</v>
      </c>
      <c r="BT18" s="14" t="s">
        <v>851</v>
      </c>
      <c r="BU18" s="15">
        <v>4800</v>
      </c>
      <c r="BV18" s="15"/>
      <c r="BW18" s="15"/>
      <c r="BX18" s="15"/>
      <c r="BY18" s="15"/>
      <c r="BZ18" s="15"/>
      <c r="CA18" s="15"/>
      <c r="CB18" s="15"/>
      <c r="CC18" s="15"/>
    </row>
    <row r="19" spans="1:81">
      <c r="A19" s="14" t="s">
        <v>111</v>
      </c>
      <c r="B19" s="16">
        <v>33515</v>
      </c>
      <c r="K19" s="14" t="s">
        <v>111</v>
      </c>
      <c r="L19" s="15"/>
      <c r="M19" s="15">
        <v>2</v>
      </c>
      <c r="N19" s="15"/>
      <c r="O19" s="15"/>
      <c r="P19" s="15"/>
      <c r="Q19" s="15"/>
      <c r="R19" s="15">
        <v>1</v>
      </c>
      <c r="S19" s="15"/>
      <c r="T19" s="15"/>
      <c r="U19" s="15"/>
      <c r="V19" s="15">
        <v>3</v>
      </c>
      <c r="Y19" s="14" t="s">
        <v>1671</v>
      </c>
      <c r="Z19" s="15"/>
      <c r="AA19" s="15">
        <v>2</v>
      </c>
      <c r="AB19" s="15"/>
      <c r="AC19" s="15"/>
      <c r="AD19" s="15"/>
      <c r="AE19" s="15"/>
      <c r="AF19" s="15"/>
      <c r="AG19" s="15"/>
      <c r="AH19" s="15"/>
      <c r="AI19" s="15"/>
      <c r="AJ19" s="15">
        <v>2</v>
      </c>
      <c r="AL19" s="14" t="s">
        <v>1671</v>
      </c>
      <c r="AM19" s="15"/>
      <c r="AN19" s="15">
        <v>5</v>
      </c>
      <c r="AO19" s="15"/>
      <c r="AP19" s="15"/>
      <c r="AQ19" s="15"/>
      <c r="AR19" s="15"/>
      <c r="AS19" s="15"/>
      <c r="AT19" s="15"/>
      <c r="AU19" s="15"/>
      <c r="AV19" s="15"/>
      <c r="AW19" s="15">
        <v>5</v>
      </c>
      <c r="AY19" s="14" t="s">
        <v>1671</v>
      </c>
      <c r="AZ19" s="15"/>
      <c r="BA19" s="15"/>
      <c r="BB19" s="15"/>
      <c r="BC19" s="15"/>
      <c r="BD19" s="15">
        <v>9600</v>
      </c>
      <c r="BE19" s="15">
        <v>9600</v>
      </c>
      <c r="BG19" s="14" t="s">
        <v>1671</v>
      </c>
      <c r="BH19" s="15"/>
      <c r="BI19" s="15">
        <v>9600</v>
      </c>
      <c r="BJ19" s="15"/>
      <c r="BK19" s="15"/>
      <c r="BL19" s="15"/>
      <c r="BM19" s="15"/>
      <c r="BN19" s="15"/>
      <c r="BO19" s="15"/>
      <c r="BP19" s="15"/>
      <c r="BQ19" s="15"/>
      <c r="BR19" s="15">
        <v>9600</v>
      </c>
      <c r="BT19" s="14" t="s">
        <v>1671</v>
      </c>
      <c r="BU19" s="15">
        <v>9600</v>
      </c>
      <c r="BV19" s="15"/>
      <c r="BW19" s="15"/>
      <c r="BX19" s="15"/>
      <c r="BY19" s="15"/>
      <c r="BZ19" s="15"/>
      <c r="CA19" s="15"/>
      <c r="CB19" s="15"/>
      <c r="CC19" s="15"/>
    </row>
    <row r="20" spans="1:81">
      <c r="A20" s="14" t="s">
        <v>143</v>
      </c>
      <c r="B20" s="16">
        <v>44287.984205099929</v>
      </c>
      <c r="K20" s="14" t="s">
        <v>143</v>
      </c>
      <c r="L20" s="15"/>
      <c r="M20" s="15">
        <v>11</v>
      </c>
      <c r="N20" s="15">
        <v>2</v>
      </c>
      <c r="O20" s="15">
        <v>1</v>
      </c>
      <c r="P20" s="15"/>
      <c r="Q20" s="15">
        <v>2</v>
      </c>
      <c r="R20" s="15">
        <v>1</v>
      </c>
      <c r="S20" s="15"/>
      <c r="T20" s="15"/>
      <c r="U20" s="15"/>
      <c r="V20" s="15">
        <v>17</v>
      </c>
      <c r="Y20" s="14" t="s">
        <v>111</v>
      </c>
      <c r="Z20" s="15"/>
      <c r="AA20" s="15">
        <v>3</v>
      </c>
      <c r="AB20" s="15"/>
      <c r="AC20" s="15"/>
      <c r="AD20" s="15"/>
      <c r="AE20" s="15"/>
      <c r="AF20" s="15">
        <v>20</v>
      </c>
      <c r="AG20" s="15"/>
      <c r="AH20" s="15"/>
      <c r="AI20" s="15"/>
      <c r="AJ20" s="15">
        <v>8.6666666666666661</v>
      </c>
      <c r="AL20" s="14" t="s">
        <v>111</v>
      </c>
      <c r="AM20" s="15"/>
      <c r="AN20" s="15">
        <v>5</v>
      </c>
      <c r="AO20" s="15"/>
      <c r="AP20" s="15"/>
      <c r="AQ20" s="15"/>
      <c r="AR20" s="15"/>
      <c r="AS20" s="15">
        <v>5</v>
      </c>
      <c r="AT20" s="15"/>
      <c r="AU20" s="15"/>
      <c r="AV20" s="15"/>
      <c r="AW20" s="15">
        <v>5</v>
      </c>
      <c r="AY20" s="14" t="s">
        <v>111</v>
      </c>
      <c r="AZ20" s="15"/>
      <c r="BA20" s="15"/>
      <c r="BB20" s="15"/>
      <c r="BC20" s="15"/>
      <c r="BD20" s="15">
        <v>33515</v>
      </c>
      <c r="BE20" s="15">
        <v>33515</v>
      </c>
      <c r="BG20" s="14" t="s">
        <v>111</v>
      </c>
      <c r="BH20" s="15"/>
      <c r="BI20" s="15">
        <v>19772.5</v>
      </c>
      <c r="BJ20" s="15"/>
      <c r="BK20" s="15"/>
      <c r="BL20" s="15"/>
      <c r="BM20" s="15"/>
      <c r="BN20" s="15">
        <v>61000</v>
      </c>
      <c r="BO20" s="15"/>
      <c r="BP20" s="15"/>
      <c r="BQ20" s="15"/>
      <c r="BR20" s="15">
        <v>33515</v>
      </c>
      <c r="BT20" s="14" t="s">
        <v>111</v>
      </c>
      <c r="BU20" s="15"/>
      <c r="BV20" s="15">
        <v>19772.5</v>
      </c>
      <c r="BW20" s="15"/>
      <c r="BX20" s="15"/>
      <c r="BY20" s="15">
        <v>61000</v>
      </c>
      <c r="BZ20" s="15"/>
      <c r="CA20" s="15"/>
      <c r="CB20" s="15"/>
      <c r="CC20" s="15"/>
    </row>
    <row r="21" spans="1:81">
      <c r="A21" s="14" t="s">
        <v>1707</v>
      </c>
      <c r="B21" s="16">
        <v>14400</v>
      </c>
      <c r="K21" s="14" t="s">
        <v>1707</v>
      </c>
      <c r="L21" s="15"/>
      <c r="M21" s="15">
        <v>1</v>
      </c>
      <c r="N21" s="15"/>
      <c r="O21" s="15"/>
      <c r="P21" s="15"/>
      <c r="Q21" s="15"/>
      <c r="R21" s="15"/>
      <c r="S21" s="15"/>
      <c r="T21" s="15"/>
      <c r="U21" s="15"/>
      <c r="V21" s="15">
        <v>1</v>
      </c>
      <c r="Y21" s="14" t="s">
        <v>143</v>
      </c>
      <c r="Z21" s="15"/>
      <c r="AA21" s="15">
        <v>6</v>
      </c>
      <c r="AB21" s="15">
        <v>6.5</v>
      </c>
      <c r="AC21" s="15">
        <v>20</v>
      </c>
      <c r="AD21" s="15"/>
      <c r="AE21" s="15">
        <v>7</v>
      </c>
      <c r="AF21" s="15">
        <v>7</v>
      </c>
      <c r="AG21" s="15"/>
      <c r="AH21" s="15"/>
      <c r="AI21" s="15"/>
      <c r="AJ21" s="15">
        <v>7.0588235294117645</v>
      </c>
      <c r="AL21" s="14" t="s">
        <v>143</v>
      </c>
      <c r="AM21" s="15"/>
      <c r="AN21" s="15">
        <v>4.0909090909090908</v>
      </c>
      <c r="AO21" s="15">
        <v>4.5</v>
      </c>
      <c r="AP21" s="15">
        <v>4</v>
      </c>
      <c r="AQ21" s="15"/>
      <c r="AR21" s="15">
        <v>3</v>
      </c>
      <c r="AS21" s="15">
        <v>2</v>
      </c>
      <c r="AT21" s="15"/>
      <c r="AU21" s="15"/>
      <c r="AV21" s="15"/>
      <c r="AW21" s="15">
        <v>3.8823529411764706</v>
      </c>
      <c r="AY21" s="14" t="s">
        <v>143</v>
      </c>
      <c r="AZ21" s="15"/>
      <c r="BA21" s="15">
        <v>42847.795753136212</v>
      </c>
      <c r="BB21" s="15">
        <v>30000</v>
      </c>
      <c r="BC21" s="15">
        <v>17240</v>
      </c>
      <c r="BD21" s="15">
        <v>66472.078353450575</v>
      </c>
      <c r="BE21" s="15">
        <v>44287.984205099936</v>
      </c>
      <c r="BG21" s="14" t="s">
        <v>143</v>
      </c>
      <c r="BH21" s="15"/>
      <c r="BI21" s="15">
        <v>34591.322588559458</v>
      </c>
      <c r="BJ21" s="15">
        <v>116050</v>
      </c>
      <c r="BK21" s="15">
        <v>15600</v>
      </c>
      <c r="BL21" s="15"/>
      <c r="BM21" s="15">
        <v>49000</v>
      </c>
      <c r="BN21" s="15">
        <v>26691.183012544854</v>
      </c>
      <c r="BO21" s="15"/>
      <c r="BP21" s="15"/>
      <c r="BQ21" s="15"/>
      <c r="BR21" s="15">
        <v>44287.984205099929</v>
      </c>
      <c r="BT21" s="14" t="s">
        <v>143</v>
      </c>
      <c r="BU21" s="15">
        <v>18000</v>
      </c>
      <c r="BV21" s="15">
        <v>41429.255513706412</v>
      </c>
      <c r="BW21" s="15">
        <v>64003.366400743398</v>
      </c>
      <c r="BX21" s="15">
        <v>50700</v>
      </c>
      <c r="BY21" s="15">
        <v>15600</v>
      </c>
      <c r="BZ21" s="15"/>
      <c r="CA21" s="15"/>
      <c r="CB21" s="15"/>
      <c r="CC21" s="15"/>
    </row>
    <row r="22" spans="1:81">
      <c r="A22" s="14" t="s">
        <v>799</v>
      </c>
      <c r="B22" s="16">
        <v>3000</v>
      </c>
      <c r="K22" s="14" t="s">
        <v>799</v>
      </c>
      <c r="L22" s="15"/>
      <c r="M22" s="15"/>
      <c r="N22" s="15">
        <v>1</v>
      </c>
      <c r="O22" s="15"/>
      <c r="P22" s="15"/>
      <c r="Q22" s="15"/>
      <c r="R22" s="15"/>
      <c r="S22" s="15"/>
      <c r="T22" s="15"/>
      <c r="U22" s="15"/>
      <c r="V22" s="15">
        <v>1</v>
      </c>
      <c r="Y22" s="14" t="s">
        <v>1707</v>
      </c>
      <c r="Z22" s="15"/>
      <c r="AA22" s="15">
        <v>15</v>
      </c>
      <c r="AB22" s="15"/>
      <c r="AC22" s="15"/>
      <c r="AD22" s="15"/>
      <c r="AE22" s="15"/>
      <c r="AF22" s="15"/>
      <c r="AG22" s="15"/>
      <c r="AH22" s="15"/>
      <c r="AI22" s="15"/>
      <c r="AJ22" s="15">
        <v>15</v>
      </c>
      <c r="AL22" s="14" t="s">
        <v>1707</v>
      </c>
      <c r="AM22" s="15"/>
      <c r="AN22" s="15">
        <v>5</v>
      </c>
      <c r="AO22" s="15"/>
      <c r="AP22" s="15"/>
      <c r="AQ22" s="15"/>
      <c r="AR22" s="15"/>
      <c r="AS22" s="15"/>
      <c r="AT22" s="15"/>
      <c r="AU22" s="15"/>
      <c r="AV22" s="15"/>
      <c r="AW22" s="15">
        <v>5</v>
      </c>
      <c r="AY22" s="14" t="s">
        <v>1707</v>
      </c>
      <c r="AZ22" s="15"/>
      <c r="BA22" s="15"/>
      <c r="BB22" s="15"/>
      <c r="BC22" s="15"/>
      <c r="BD22" s="15">
        <v>14400</v>
      </c>
      <c r="BE22" s="15">
        <v>14400</v>
      </c>
      <c r="BG22" s="14" t="s">
        <v>1707</v>
      </c>
      <c r="BH22" s="15"/>
      <c r="BI22" s="15">
        <v>14400</v>
      </c>
      <c r="BJ22" s="15"/>
      <c r="BK22" s="15"/>
      <c r="BL22" s="15"/>
      <c r="BM22" s="15"/>
      <c r="BN22" s="15"/>
      <c r="BO22" s="15"/>
      <c r="BP22" s="15"/>
      <c r="BQ22" s="15"/>
      <c r="BR22" s="15">
        <v>14400</v>
      </c>
      <c r="BT22" s="14" t="s">
        <v>1707</v>
      </c>
      <c r="BU22" s="15"/>
      <c r="BV22" s="15"/>
      <c r="BW22" s="15"/>
      <c r="BX22" s="15">
        <v>14400</v>
      </c>
      <c r="BY22" s="15"/>
      <c r="BZ22" s="15"/>
      <c r="CA22" s="15"/>
      <c r="CB22" s="15"/>
      <c r="CC22" s="15"/>
    </row>
    <row r="23" spans="1:81">
      <c r="A23" s="14" t="s">
        <v>88</v>
      </c>
      <c r="B23" s="16">
        <v>89799.526836779929</v>
      </c>
      <c r="K23" s="14" t="s">
        <v>88</v>
      </c>
      <c r="L23" s="15">
        <v>2</v>
      </c>
      <c r="M23" s="15">
        <v>31</v>
      </c>
      <c r="N23" s="15">
        <v>3</v>
      </c>
      <c r="O23" s="15">
        <v>2</v>
      </c>
      <c r="P23" s="15">
        <v>1</v>
      </c>
      <c r="Q23" s="15">
        <v>1</v>
      </c>
      <c r="R23" s="15">
        <v>16</v>
      </c>
      <c r="S23" s="15"/>
      <c r="T23" s="15"/>
      <c r="U23" s="15">
        <v>2</v>
      </c>
      <c r="V23" s="15">
        <v>58</v>
      </c>
      <c r="Y23" s="14" t="s">
        <v>799</v>
      </c>
      <c r="Z23" s="15"/>
      <c r="AA23" s="15"/>
      <c r="AB23" s="15">
        <v>2</v>
      </c>
      <c r="AC23" s="15"/>
      <c r="AD23" s="15"/>
      <c r="AE23" s="15"/>
      <c r="AF23" s="15"/>
      <c r="AG23" s="15"/>
      <c r="AH23" s="15"/>
      <c r="AI23" s="15"/>
      <c r="AJ23" s="15">
        <v>2</v>
      </c>
      <c r="AL23" s="14" t="s">
        <v>799</v>
      </c>
      <c r="AM23" s="15"/>
      <c r="AN23" s="15"/>
      <c r="AO23" s="15">
        <v>3</v>
      </c>
      <c r="AP23" s="15"/>
      <c r="AQ23" s="15"/>
      <c r="AR23" s="15"/>
      <c r="AS23" s="15"/>
      <c r="AT23" s="15"/>
      <c r="AU23" s="15"/>
      <c r="AV23" s="15"/>
      <c r="AW23" s="15">
        <v>3</v>
      </c>
      <c r="AY23" s="14" t="s">
        <v>799</v>
      </c>
      <c r="AZ23" s="15"/>
      <c r="BA23" s="15"/>
      <c r="BB23" s="15">
        <v>3000</v>
      </c>
      <c r="BC23" s="15"/>
      <c r="BD23" s="15"/>
      <c r="BE23" s="15">
        <v>3000</v>
      </c>
      <c r="BG23" s="14" t="s">
        <v>799</v>
      </c>
      <c r="BH23" s="15"/>
      <c r="BI23" s="15"/>
      <c r="BJ23" s="15">
        <v>3000</v>
      </c>
      <c r="BK23" s="15"/>
      <c r="BL23" s="15"/>
      <c r="BM23" s="15"/>
      <c r="BN23" s="15"/>
      <c r="BO23" s="15"/>
      <c r="BP23" s="15"/>
      <c r="BQ23" s="15"/>
      <c r="BR23" s="15">
        <v>3000</v>
      </c>
      <c r="BT23" s="14" t="s">
        <v>799</v>
      </c>
      <c r="BU23" s="15">
        <v>3000</v>
      </c>
      <c r="BV23" s="15"/>
      <c r="BW23" s="15"/>
      <c r="BX23" s="15"/>
      <c r="BY23" s="15"/>
      <c r="BZ23" s="15"/>
      <c r="CA23" s="15"/>
      <c r="CB23" s="15"/>
      <c r="CC23" s="15"/>
    </row>
    <row r="24" spans="1:81">
      <c r="A24" s="14" t="s">
        <v>1497</v>
      </c>
      <c r="B24" s="16">
        <v>87167.974754622352</v>
      </c>
      <c r="K24" s="14" t="s">
        <v>1497</v>
      </c>
      <c r="L24" s="15"/>
      <c r="M24" s="15"/>
      <c r="N24" s="15"/>
      <c r="O24" s="15"/>
      <c r="P24" s="15"/>
      <c r="Q24" s="15"/>
      <c r="R24" s="15">
        <v>2</v>
      </c>
      <c r="S24" s="15"/>
      <c r="T24" s="15"/>
      <c r="U24" s="15"/>
      <c r="V24" s="15">
        <v>2</v>
      </c>
      <c r="Y24" s="14" t="s">
        <v>88</v>
      </c>
      <c r="Z24" s="15">
        <v>22.5</v>
      </c>
      <c r="AA24" s="15">
        <v>9.4193548387096779</v>
      </c>
      <c r="AB24" s="15">
        <v>2.3333333333333335</v>
      </c>
      <c r="AC24" s="15">
        <v>7</v>
      </c>
      <c r="AD24" s="15">
        <v>5</v>
      </c>
      <c r="AE24" s="15">
        <v>7</v>
      </c>
      <c r="AF24" s="15">
        <v>6.9375</v>
      </c>
      <c r="AG24" s="15"/>
      <c r="AH24" s="15"/>
      <c r="AI24" s="15">
        <v>4.5</v>
      </c>
      <c r="AJ24" s="15">
        <v>8.4482758620689662</v>
      </c>
      <c r="AL24" s="14" t="s">
        <v>88</v>
      </c>
      <c r="AM24" s="15">
        <v>4.5</v>
      </c>
      <c r="AN24" s="15">
        <v>3.838709677419355</v>
      </c>
      <c r="AO24" s="15">
        <v>4.333333333333333</v>
      </c>
      <c r="AP24" s="15">
        <v>3.5</v>
      </c>
      <c r="AQ24" s="15">
        <v>4</v>
      </c>
      <c r="AR24" s="15">
        <v>3</v>
      </c>
      <c r="AS24" s="15">
        <v>3.25</v>
      </c>
      <c r="AT24" s="15"/>
      <c r="AU24" s="15"/>
      <c r="AV24" s="15">
        <v>3.5</v>
      </c>
      <c r="AW24" s="15">
        <v>3.6896551724137931</v>
      </c>
      <c r="AY24" s="14" t="s">
        <v>88</v>
      </c>
      <c r="AZ24" s="15">
        <v>59001.691381819612</v>
      </c>
      <c r="BA24" s="15">
        <v>51689.576581385809</v>
      </c>
      <c r="BB24" s="15">
        <v>79149.528440328111</v>
      </c>
      <c r="BC24" s="15">
        <v>120274.76972307677</v>
      </c>
      <c r="BD24" s="15">
        <v>62644.226356711122</v>
      </c>
      <c r="BE24" s="15">
        <v>89799.526836779929</v>
      </c>
      <c r="BG24" s="14" t="s">
        <v>88</v>
      </c>
      <c r="BH24" s="15">
        <v>680486.17393698625</v>
      </c>
      <c r="BI24" s="15">
        <v>63558.641342985735</v>
      </c>
      <c r="BJ24" s="15">
        <v>100958.44969778023</v>
      </c>
      <c r="BK24" s="15">
        <v>89485.898595759732</v>
      </c>
      <c r="BL24" s="15">
        <v>98336.152303032693</v>
      </c>
      <c r="BM24" s="15">
        <v>68835.306612122877</v>
      </c>
      <c r="BN24" s="15">
        <v>70334.475671635926</v>
      </c>
      <c r="BO24" s="15"/>
      <c r="BP24" s="15"/>
      <c r="BQ24" s="15">
        <v>51356.055540258822</v>
      </c>
      <c r="BR24" s="15">
        <v>89799.526836779944</v>
      </c>
      <c r="BT24" s="14" t="s">
        <v>88</v>
      </c>
      <c r="BU24" s="15">
        <v>60530.817405061913</v>
      </c>
      <c r="BV24" s="15">
        <v>67174.501829052417</v>
      </c>
      <c r="BW24" s="15">
        <v>68058.138653201779</v>
      </c>
      <c r="BX24" s="15">
        <v>58673.90420747616</v>
      </c>
      <c r="BY24" s="15">
        <v>78668.921842426149</v>
      </c>
      <c r="BZ24" s="15">
        <v>642135.07453880343</v>
      </c>
      <c r="CA24" s="15">
        <v>245840.3807575817</v>
      </c>
      <c r="CB24" s="15"/>
      <c r="CC24" s="15"/>
    </row>
    <row r="25" spans="1:81">
      <c r="A25" s="14" t="s">
        <v>639</v>
      </c>
      <c r="B25" s="16">
        <v>95000</v>
      </c>
      <c r="K25" s="14" t="s">
        <v>639</v>
      </c>
      <c r="L25" s="15"/>
      <c r="M25" s="15"/>
      <c r="N25" s="15"/>
      <c r="O25" s="15"/>
      <c r="P25" s="15">
        <v>1</v>
      </c>
      <c r="Q25" s="15"/>
      <c r="R25" s="15"/>
      <c r="S25" s="15"/>
      <c r="T25" s="15"/>
      <c r="U25" s="15"/>
      <c r="V25" s="15">
        <v>1</v>
      </c>
      <c r="Y25" s="14" t="s">
        <v>1497</v>
      </c>
      <c r="Z25" s="15"/>
      <c r="AA25" s="15"/>
      <c r="AB25" s="15"/>
      <c r="AC25" s="15"/>
      <c r="AD25" s="15"/>
      <c r="AE25" s="15"/>
      <c r="AF25" s="15">
        <v>20</v>
      </c>
      <c r="AG25" s="15"/>
      <c r="AH25" s="15"/>
      <c r="AI25" s="15"/>
      <c r="AJ25" s="15">
        <v>20</v>
      </c>
      <c r="AL25" s="14" t="s">
        <v>1497</v>
      </c>
      <c r="AM25" s="15"/>
      <c r="AN25" s="15"/>
      <c r="AO25" s="15"/>
      <c r="AP25" s="15"/>
      <c r="AQ25" s="15"/>
      <c r="AR25" s="15"/>
      <c r="AS25" s="15">
        <v>4</v>
      </c>
      <c r="AT25" s="15"/>
      <c r="AU25" s="15"/>
      <c r="AV25" s="15"/>
      <c r="AW25" s="15">
        <v>4</v>
      </c>
      <c r="AY25" s="14" t="s">
        <v>1497</v>
      </c>
      <c r="AZ25" s="15"/>
      <c r="BA25" s="15"/>
      <c r="BB25" s="15">
        <v>114335.9495092447</v>
      </c>
      <c r="BC25" s="15"/>
      <c r="BD25" s="15">
        <v>60000</v>
      </c>
      <c r="BE25" s="15">
        <v>87167.974754622352</v>
      </c>
      <c r="BG25" s="14" t="s">
        <v>1497</v>
      </c>
      <c r="BH25" s="15"/>
      <c r="BI25" s="15"/>
      <c r="BJ25" s="15"/>
      <c r="BK25" s="15"/>
      <c r="BL25" s="15"/>
      <c r="BM25" s="15"/>
      <c r="BN25" s="15">
        <v>87167.974754622352</v>
      </c>
      <c r="BO25" s="15"/>
      <c r="BP25" s="15"/>
      <c r="BQ25" s="15"/>
      <c r="BR25" s="15">
        <v>87167.974754622352</v>
      </c>
      <c r="BT25" s="14" t="s">
        <v>1497</v>
      </c>
      <c r="BU25" s="15"/>
      <c r="BV25" s="15"/>
      <c r="BW25" s="15"/>
      <c r="BX25" s="15"/>
      <c r="BY25" s="15">
        <v>87167.974754622352</v>
      </c>
      <c r="BZ25" s="15"/>
      <c r="CA25" s="15"/>
      <c r="CB25" s="15"/>
      <c r="CC25" s="15"/>
    </row>
    <row r="26" spans="1:81">
      <c r="A26" s="14" t="s">
        <v>690</v>
      </c>
      <c r="B26" s="16">
        <v>17046.090103460039</v>
      </c>
      <c r="K26" s="14" t="s">
        <v>690</v>
      </c>
      <c r="L26" s="15">
        <v>1</v>
      </c>
      <c r="M26" s="15">
        <v>1</v>
      </c>
      <c r="N26" s="15"/>
      <c r="O26" s="15"/>
      <c r="P26" s="15"/>
      <c r="Q26" s="15"/>
      <c r="R26" s="15"/>
      <c r="S26" s="15"/>
      <c r="T26" s="15"/>
      <c r="U26" s="15"/>
      <c r="V26" s="15">
        <v>2</v>
      </c>
      <c r="Y26" s="14" t="s">
        <v>639</v>
      </c>
      <c r="Z26" s="15"/>
      <c r="AA26" s="15"/>
      <c r="AB26" s="15"/>
      <c r="AC26" s="15"/>
      <c r="AD26" s="15">
        <v>11</v>
      </c>
      <c r="AE26" s="15"/>
      <c r="AF26" s="15"/>
      <c r="AG26" s="15"/>
      <c r="AH26" s="15"/>
      <c r="AI26" s="15"/>
      <c r="AJ26" s="15">
        <v>11</v>
      </c>
      <c r="AL26" s="14" t="s">
        <v>639</v>
      </c>
      <c r="AM26" s="15"/>
      <c r="AN26" s="15"/>
      <c r="AO26" s="15"/>
      <c r="AP26" s="15"/>
      <c r="AQ26" s="15">
        <v>3</v>
      </c>
      <c r="AR26" s="15"/>
      <c r="AS26" s="15"/>
      <c r="AT26" s="15"/>
      <c r="AU26" s="15"/>
      <c r="AV26" s="15"/>
      <c r="AW26" s="15">
        <v>3</v>
      </c>
      <c r="AY26" s="14" t="s">
        <v>639</v>
      </c>
      <c r="AZ26" s="15"/>
      <c r="BA26" s="15"/>
      <c r="BB26" s="15">
        <v>95000</v>
      </c>
      <c r="BC26" s="15"/>
      <c r="BD26" s="15"/>
      <c r="BE26" s="15">
        <v>95000</v>
      </c>
      <c r="BG26" s="14" t="s">
        <v>639</v>
      </c>
      <c r="BH26" s="15"/>
      <c r="BI26" s="15"/>
      <c r="BJ26" s="15"/>
      <c r="BK26" s="15"/>
      <c r="BL26" s="15">
        <v>95000</v>
      </c>
      <c r="BM26" s="15"/>
      <c r="BN26" s="15"/>
      <c r="BO26" s="15"/>
      <c r="BP26" s="15"/>
      <c r="BQ26" s="15"/>
      <c r="BR26" s="15">
        <v>95000</v>
      </c>
      <c r="BT26" s="14" t="s">
        <v>639</v>
      </c>
      <c r="BU26" s="15"/>
      <c r="BV26" s="15"/>
      <c r="BW26" s="15">
        <v>95000</v>
      </c>
      <c r="BX26" s="15"/>
      <c r="BY26" s="15"/>
      <c r="BZ26" s="15"/>
      <c r="CA26" s="15"/>
      <c r="CB26" s="15"/>
      <c r="CC26" s="15"/>
    </row>
    <row r="27" spans="1:81">
      <c r="A27" s="14" t="s">
        <v>184</v>
      </c>
      <c r="B27" s="16">
        <v>12362</v>
      </c>
      <c r="K27" s="14" t="s">
        <v>184</v>
      </c>
      <c r="L27" s="15"/>
      <c r="M27" s="15">
        <v>3</v>
      </c>
      <c r="N27" s="15"/>
      <c r="O27" s="15">
        <v>1</v>
      </c>
      <c r="P27" s="15"/>
      <c r="Q27" s="15"/>
      <c r="R27" s="15">
        <v>1</v>
      </c>
      <c r="S27" s="15"/>
      <c r="T27" s="15"/>
      <c r="U27" s="15"/>
      <c r="V27" s="15">
        <v>5</v>
      </c>
      <c r="Y27" s="14" t="s">
        <v>690</v>
      </c>
      <c r="Z27" s="15">
        <v>10</v>
      </c>
      <c r="AA27" s="15">
        <v>6</v>
      </c>
      <c r="AB27" s="15"/>
      <c r="AC27" s="15"/>
      <c r="AD27" s="15"/>
      <c r="AE27" s="15"/>
      <c r="AF27" s="15"/>
      <c r="AG27" s="15"/>
      <c r="AH27" s="15"/>
      <c r="AI27" s="15"/>
      <c r="AJ27" s="15">
        <v>8</v>
      </c>
      <c r="AL27" s="14" t="s">
        <v>690</v>
      </c>
      <c r="AM27" s="15">
        <v>4</v>
      </c>
      <c r="AN27" s="15">
        <v>4</v>
      </c>
      <c r="AO27" s="15"/>
      <c r="AP27" s="15"/>
      <c r="AQ27" s="15"/>
      <c r="AR27" s="15"/>
      <c r="AS27" s="15"/>
      <c r="AT27" s="15"/>
      <c r="AU27" s="15"/>
      <c r="AV27" s="15"/>
      <c r="AW27" s="15">
        <v>4</v>
      </c>
      <c r="AY27" s="14" t="s">
        <v>690</v>
      </c>
      <c r="AZ27" s="15"/>
      <c r="BA27" s="15"/>
      <c r="BB27" s="15"/>
      <c r="BC27" s="15">
        <v>17046.090103460039</v>
      </c>
      <c r="BD27" s="15"/>
      <c r="BE27" s="15">
        <v>17046.090103460039</v>
      </c>
      <c r="BG27" s="14" t="s">
        <v>690</v>
      </c>
      <c r="BH27" s="15">
        <v>15092.18020692008</v>
      </c>
      <c r="BI27" s="15">
        <v>19000</v>
      </c>
      <c r="BJ27" s="15"/>
      <c r="BK27" s="15"/>
      <c r="BL27" s="15"/>
      <c r="BM27" s="15"/>
      <c r="BN27" s="15"/>
      <c r="BO27" s="15"/>
      <c r="BP27" s="15"/>
      <c r="BQ27" s="15"/>
      <c r="BR27" s="15">
        <v>17046.090103460039</v>
      </c>
      <c r="BT27" s="14" t="s">
        <v>690</v>
      </c>
      <c r="BU27" s="15"/>
      <c r="BV27" s="15">
        <v>19000</v>
      </c>
      <c r="BW27" s="15">
        <v>15092.18020692008</v>
      </c>
      <c r="BX27" s="15"/>
      <c r="BY27" s="15"/>
      <c r="BZ27" s="15"/>
      <c r="CA27" s="15"/>
      <c r="CB27" s="15"/>
      <c r="CC27" s="15"/>
    </row>
    <row r="28" spans="1:81">
      <c r="A28" s="14" t="s">
        <v>499</v>
      </c>
      <c r="B28" s="16">
        <v>28109.627547434993</v>
      </c>
      <c r="K28" s="14" t="s">
        <v>499</v>
      </c>
      <c r="L28" s="15"/>
      <c r="M28" s="15">
        <v>1</v>
      </c>
      <c r="N28" s="15"/>
      <c r="O28" s="15"/>
      <c r="P28" s="15"/>
      <c r="Q28" s="15"/>
      <c r="R28" s="15"/>
      <c r="S28" s="15"/>
      <c r="T28" s="15"/>
      <c r="U28" s="15"/>
      <c r="V28" s="15">
        <v>1</v>
      </c>
      <c r="Y28" s="14" t="s">
        <v>184</v>
      </c>
      <c r="Z28" s="15"/>
      <c r="AA28" s="15">
        <v>9</v>
      </c>
      <c r="AB28" s="15"/>
      <c r="AC28" s="15">
        <v>8</v>
      </c>
      <c r="AD28" s="15"/>
      <c r="AE28" s="15"/>
      <c r="AF28" s="15">
        <v>4</v>
      </c>
      <c r="AG28" s="15"/>
      <c r="AH28" s="15"/>
      <c r="AI28" s="15"/>
      <c r="AJ28" s="15">
        <v>7.8</v>
      </c>
      <c r="AL28" s="14" t="s">
        <v>184</v>
      </c>
      <c r="AM28" s="15"/>
      <c r="AN28" s="15">
        <v>3</v>
      </c>
      <c r="AO28" s="15"/>
      <c r="AP28" s="15">
        <v>4</v>
      </c>
      <c r="AQ28" s="15"/>
      <c r="AR28" s="15"/>
      <c r="AS28" s="15">
        <v>5</v>
      </c>
      <c r="AT28" s="15"/>
      <c r="AU28" s="15"/>
      <c r="AV28" s="15"/>
      <c r="AW28" s="15">
        <v>3.6</v>
      </c>
      <c r="AY28" s="14" t="s">
        <v>184</v>
      </c>
      <c r="AZ28" s="15"/>
      <c r="BA28" s="15">
        <v>7250</v>
      </c>
      <c r="BB28" s="15"/>
      <c r="BC28" s="15">
        <v>7200</v>
      </c>
      <c r="BD28" s="15">
        <v>20055</v>
      </c>
      <c r="BE28" s="15">
        <v>12362</v>
      </c>
      <c r="BG28" s="14" t="s">
        <v>184</v>
      </c>
      <c r="BH28" s="15"/>
      <c r="BI28" s="15">
        <v>10203.333333333334</v>
      </c>
      <c r="BJ28" s="15"/>
      <c r="BK28" s="15">
        <v>7200</v>
      </c>
      <c r="BL28" s="15"/>
      <c r="BM28" s="15"/>
      <c r="BN28" s="15">
        <v>24000</v>
      </c>
      <c r="BO28" s="15"/>
      <c r="BP28" s="15"/>
      <c r="BQ28" s="15"/>
      <c r="BR28" s="15">
        <v>12362</v>
      </c>
      <c r="BT28" s="14" t="s">
        <v>184</v>
      </c>
      <c r="BU28" s="15"/>
      <c r="BV28" s="15">
        <v>16250</v>
      </c>
      <c r="BW28" s="15">
        <v>9770</v>
      </c>
      <c r="BX28" s="15"/>
      <c r="BY28" s="15"/>
      <c r="BZ28" s="15"/>
      <c r="CA28" s="15"/>
      <c r="CB28" s="15"/>
      <c r="CC28" s="15"/>
    </row>
    <row r="29" spans="1:81">
      <c r="A29" s="14" t="s">
        <v>935</v>
      </c>
      <c r="B29" s="16">
        <v>43489.586535798582</v>
      </c>
      <c r="K29" s="14" t="s">
        <v>935</v>
      </c>
      <c r="L29" s="15"/>
      <c r="M29" s="15"/>
      <c r="N29" s="15"/>
      <c r="O29" s="15">
        <v>1</v>
      </c>
      <c r="P29" s="15"/>
      <c r="Q29" s="15"/>
      <c r="R29" s="15">
        <v>2</v>
      </c>
      <c r="S29" s="15"/>
      <c r="T29" s="15"/>
      <c r="U29" s="15"/>
      <c r="V29" s="15">
        <v>3</v>
      </c>
      <c r="Y29" s="14" t="s">
        <v>499</v>
      </c>
      <c r="Z29" s="15"/>
      <c r="AA29" s="15">
        <v>2</v>
      </c>
      <c r="AB29" s="15"/>
      <c r="AC29" s="15"/>
      <c r="AD29" s="15"/>
      <c r="AE29" s="15"/>
      <c r="AF29" s="15"/>
      <c r="AG29" s="15"/>
      <c r="AH29" s="15"/>
      <c r="AI29" s="15"/>
      <c r="AJ29" s="15">
        <v>2</v>
      </c>
      <c r="AL29" s="14" t="s">
        <v>499</v>
      </c>
      <c r="AM29" s="15"/>
      <c r="AN29" s="15">
        <v>5</v>
      </c>
      <c r="AO29" s="15"/>
      <c r="AP29" s="15"/>
      <c r="AQ29" s="15"/>
      <c r="AR29" s="15"/>
      <c r="AS29" s="15"/>
      <c r="AT29" s="15"/>
      <c r="AU29" s="15"/>
      <c r="AV29" s="15"/>
      <c r="AW29" s="15">
        <v>5</v>
      </c>
      <c r="AY29" s="14" t="s">
        <v>499</v>
      </c>
      <c r="AZ29" s="15"/>
      <c r="BA29" s="15"/>
      <c r="BB29" s="15"/>
      <c r="BC29" s="15"/>
      <c r="BD29" s="15">
        <v>28109.627547434993</v>
      </c>
      <c r="BE29" s="15">
        <v>28109.627547434993</v>
      </c>
      <c r="BG29" s="14" t="s">
        <v>499</v>
      </c>
      <c r="BH29" s="15"/>
      <c r="BI29" s="15">
        <v>28109.627547434993</v>
      </c>
      <c r="BJ29" s="15"/>
      <c r="BK29" s="15"/>
      <c r="BL29" s="15"/>
      <c r="BM29" s="15"/>
      <c r="BN29" s="15"/>
      <c r="BO29" s="15"/>
      <c r="BP29" s="15"/>
      <c r="BQ29" s="15"/>
      <c r="BR29" s="15">
        <v>28109.627547434993</v>
      </c>
      <c r="BT29" s="14" t="s">
        <v>499</v>
      </c>
      <c r="BU29" s="15">
        <v>28109.627547434993</v>
      </c>
      <c r="BV29" s="15"/>
      <c r="BW29" s="15"/>
      <c r="BX29" s="15"/>
      <c r="BY29" s="15"/>
      <c r="BZ29" s="15"/>
      <c r="CA29" s="15"/>
      <c r="CB29" s="15"/>
      <c r="CC29" s="15"/>
    </row>
    <row r="30" spans="1:81">
      <c r="A30" s="14" t="s">
        <v>1052</v>
      </c>
      <c r="B30" s="16">
        <v>36000</v>
      </c>
      <c r="K30" s="14" t="s">
        <v>1052</v>
      </c>
      <c r="L30" s="15"/>
      <c r="M30" s="15"/>
      <c r="N30" s="15"/>
      <c r="O30" s="15">
        <v>1</v>
      </c>
      <c r="P30" s="15"/>
      <c r="Q30" s="15"/>
      <c r="R30" s="15"/>
      <c r="S30" s="15"/>
      <c r="T30" s="15"/>
      <c r="U30" s="15"/>
      <c r="V30" s="15">
        <v>1</v>
      </c>
      <c r="Y30" s="14" t="s">
        <v>935</v>
      </c>
      <c r="Z30" s="15"/>
      <c r="AA30" s="15"/>
      <c r="AB30" s="15"/>
      <c r="AC30" s="15">
        <v>20</v>
      </c>
      <c r="AD30" s="15"/>
      <c r="AE30" s="15"/>
      <c r="AF30" s="15">
        <v>4</v>
      </c>
      <c r="AG30" s="15"/>
      <c r="AH30" s="15"/>
      <c r="AI30" s="15"/>
      <c r="AJ30" s="15">
        <v>9.3333333333333339</v>
      </c>
      <c r="AL30" s="14" t="s">
        <v>935</v>
      </c>
      <c r="AM30" s="15"/>
      <c r="AN30" s="15"/>
      <c r="AO30" s="15"/>
      <c r="AP30" s="15">
        <v>5</v>
      </c>
      <c r="AQ30" s="15"/>
      <c r="AR30" s="15"/>
      <c r="AS30" s="15">
        <v>2.5</v>
      </c>
      <c r="AT30" s="15"/>
      <c r="AU30" s="15"/>
      <c r="AV30" s="15"/>
      <c r="AW30" s="15">
        <v>3.3333333333333335</v>
      </c>
      <c r="AY30" s="14" t="s">
        <v>935</v>
      </c>
      <c r="AZ30" s="15"/>
      <c r="BA30" s="15">
        <v>91468.759607395754</v>
      </c>
      <c r="BB30" s="15">
        <v>24000</v>
      </c>
      <c r="BC30" s="15"/>
      <c r="BD30" s="15">
        <v>15000</v>
      </c>
      <c r="BE30" s="15">
        <v>43489.586535798582</v>
      </c>
      <c r="BG30" s="14" t="s">
        <v>935</v>
      </c>
      <c r="BH30" s="15"/>
      <c r="BI30" s="15"/>
      <c r="BJ30" s="15"/>
      <c r="BK30" s="15">
        <v>15000</v>
      </c>
      <c r="BL30" s="15"/>
      <c r="BM30" s="15"/>
      <c r="BN30" s="15">
        <v>57734.379803697877</v>
      </c>
      <c r="BO30" s="15"/>
      <c r="BP30" s="15"/>
      <c r="BQ30" s="15"/>
      <c r="BR30" s="15">
        <v>43489.586535798582</v>
      </c>
      <c r="BT30" s="14" t="s">
        <v>935</v>
      </c>
      <c r="BU30" s="15"/>
      <c r="BV30" s="15">
        <v>57734.379803697877</v>
      </c>
      <c r="BW30" s="15"/>
      <c r="BX30" s="15"/>
      <c r="BY30" s="15">
        <v>15000</v>
      </c>
      <c r="BZ30" s="15"/>
      <c r="CA30" s="15"/>
      <c r="CB30" s="15"/>
      <c r="CC30" s="15"/>
    </row>
    <row r="31" spans="1:81">
      <c r="A31" s="14" t="s">
        <v>877</v>
      </c>
      <c r="B31" s="16">
        <v>82525.525402351297</v>
      </c>
      <c r="K31" s="14" t="s">
        <v>877</v>
      </c>
      <c r="L31" s="15"/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/>
      <c r="T31" s="15"/>
      <c r="U31" s="15"/>
      <c r="V31" s="15">
        <v>6</v>
      </c>
      <c r="Y31" s="14" t="s">
        <v>1052</v>
      </c>
      <c r="Z31" s="15"/>
      <c r="AA31" s="15"/>
      <c r="AB31" s="15"/>
      <c r="AC31" s="15">
        <v>9</v>
      </c>
      <c r="AD31" s="15"/>
      <c r="AE31" s="15"/>
      <c r="AF31" s="15"/>
      <c r="AG31" s="15"/>
      <c r="AH31" s="15"/>
      <c r="AI31" s="15"/>
      <c r="AJ31" s="15">
        <v>9</v>
      </c>
      <c r="AL31" s="14" t="s">
        <v>1052</v>
      </c>
      <c r="AM31" s="15"/>
      <c r="AN31" s="15"/>
      <c r="AO31" s="15"/>
      <c r="AP31" s="15">
        <v>3</v>
      </c>
      <c r="AQ31" s="15"/>
      <c r="AR31" s="15"/>
      <c r="AS31" s="15"/>
      <c r="AT31" s="15"/>
      <c r="AU31" s="15"/>
      <c r="AV31" s="15"/>
      <c r="AW31" s="15">
        <v>3</v>
      </c>
      <c r="AY31" s="14" t="s">
        <v>1052</v>
      </c>
      <c r="AZ31" s="15"/>
      <c r="BA31" s="15"/>
      <c r="BB31" s="15">
        <v>36000</v>
      </c>
      <c r="BC31" s="15"/>
      <c r="BD31" s="15"/>
      <c r="BE31" s="15">
        <v>36000</v>
      </c>
      <c r="BG31" s="14" t="s">
        <v>1052</v>
      </c>
      <c r="BH31" s="15"/>
      <c r="BI31" s="15"/>
      <c r="BJ31" s="15"/>
      <c r="BK31" s="15">
        <v>36000</v>
      </c>
      <c r="BL31" s="15"/>
      <c r="BM31" s="15"/>
      <c r="BN31" s="15"/>
      <c r="BO31" s="15"/>
      <c r="BP31" s="15"/>
      <c r="BQ31" s="15"/>
      <c r="BR31" s="15">
        <v>36000</v>
      </c>
      <c r="BT31" s="14" t="s">
        <v>1052</v>
      </c>
      <c r="BU31" s="15"/>
      <c r="BV31" s="15"/>
      <c r="BW31" s="15">
        <v>36000</v>
      </c>
      <c r="BX31" s="15"/>
      <c r="BY31" s="15"/>
      <c r="BZ31" s="15"/>
      <c r="CA31" s="15"/>
      <c r="CB31" s="15"/>
      <c r="CC31" s="15"/>
    </row>
    <row r="32" spans="1:81">
      <c r="A32" s="14" t="s">
        <v>526</v>
      </c>
      <c r="B32" s="16">
        <v>6629</v>
      </c>
      <c r="K32" s="14" t="s">
        <v>526</v>
      </c>
      <c r="L32" s="15"/>
      <c r="M32" s="15"/>
      <c r="N32" s="15"/>
      <c r="O32" s="15"/>
      <c r="P32" s="15"/>
      <c r="Q32" s="15">
        <v>1</v>
      </c>
      <c r="R32" s="15"/>
      <c r="S32" s="15"/>
      <c r="T32" s="15"/>
      <c r="U32" s="15"/>
      <c r="V32" s="15">
        <v>1</v>
      </c>
      <c r="Y32" s="14" t="s">
        <v>877</v>
      </c>
      <c r="Z32" s="15"/>
      <c r="AA32" s="15">
        <v>7</v>
      </c>
      <c r="AB32" s="15">
        <v>15</v>
      </c>
      <c r="AC32" s="15">
        <v>18</v>
      </c>
      <c r="AD32" s="15">
        <v>17</v>
      </c>
      <c r="AE32" s="15">
        <v>20</v>
      </c>
      <c r="AF32" s="15">
        <v>25</v>
      </c>
      <c r="AG32" s="15"/>
      <c r="AH32" s="15"/>
      <c r="AI32" s="15"/>
      <c r="AJ32" s="15">
        <v>17</v>
      </c>
      <c r="AL32" s="14" t="s">
        <v>877</v>
      </c>
      <c r="AM32" s="15"/>
      <c r="AN32" s="15">
        <v>2</v>
      </c>
      <c r="AO32" s="15">
        <v>3</v>
      </c>
      <c r="AP32" s="15">
        <v>4</v>
      </c>
      <c r="AQ32" s="15">
        <v>5</v>
      </c>
      <c r="AR32" s="15">
        <v>3</v>
      </c>
      <c r="AS32" s="15">
        <v>4</v>
      </c>
      <c r="AT32" s="15"/>
      <c r="AU32" s="15"/>
      <c r="AV32" s="15"/>
      <c r="AW32" s="15">
        <v>3.5</v>
      </c>
      <c r="AY32" s="14" t="s">
        <v>877</v>
      </c>
      <c r="AZ32" s="15"/>
      <c r="BA32" s="15">
        <v>106000</v>
      </c>
      <c r="BB32" s="15">
        <v>61271.271168626081</v>
      </c>
      <c r="BC32" s="15">
        <v>94851.851661958251</v>
      </c>
      <c r="BD32" s="15">
        <v>76906.906752939132</v>
      </c>
      <c r="BE32" s="15">
        <v>82525.525402351297</v>
      </c>
      <c r="BG32" s="14" t="s">
        <v>877</v>
      </c>
      <c r="BH32" s="15"/>
      <c r="BI32" s="15">
        <v>106000</v>
      </c>
      <c r="BJ32" s="15">
        <v>20000</v>
      </c>
      <c r="BK32" s="15">
        <v>82888.5550559455</v>
      </c>
      <c r="BL32" s="15">
        <v>76906.906752939132</v>
      </c>
      <c r="BM32" s="15">
        <v>102542.54233725216</v>
      </c>
      <c r="BN32" s="15">
        <v>106815.148267971</v>
      </c>
      <c r="BO32" s="15"/>
      <c r="BP32" s="15"/>
      <c r="BQ32" s="15"/>
      <c r="BR32" s="15">
        <v>82525.525402351297</v>
      </c>
      <c r="BT32" s="14" t="s">
        <v>877</v>
      </c>
      <c r="BU32" s="15"/>
      <c r="BV32" s="15">
        <v>106000</v>
      </c>
      <c r="BW32" s="15"/>
      <c r="BX32" s="15">
        <v>48453.453376469566</v>
      </c>
      <c r="BY32" s="15">
        <v>92715.548696598824</v>
      </c>
      <c r="BZ32" s="15">
        <v>106815.148267971</v>
      </c>
      <c r="CA32" s="15"/>
      <c r="CB32" s="15"/>
      <c r="CC32" s="15"/>
    </row>
    <row r="33" spans="1:81">
      <c r="A33" s="14" t="s">
        <v>359</v>
      </c>
      <c r="B33" s="16">
        <v>32166.959188895635</v>
      </c>
      <c r="K33" s="14" t="s">
        <v>359</v>
      </c>
      <c r="L33" s="15">
        <v>3</v>
      </c>
      <c r="M33" s="15">
        <v>1</v>
      </c>
      <c r="N33" s="15"/>
      <c r="O33" s="15"/>
      <c r="P33" s="15"/>
      <c r="Q33" s="15"/>
      <c r="R33" s="15"/>
      <c r="S33" s="15"/>
      <c r="T33" s="15"/>
      <c r="U33" s="15"/>
      <c r="V33" s="15">
        <v>4</v>
      </c>
      <c r="Y33" s="14" t="s">
        <v>526</v>
      </c>
      <c r="Z33" s="15"/>
      <c r="AA33" s="15"/>
      <c r="AB33" s="15"/>
      <c r="AC33" s="15"/>
      <c r="AD33" s="15"/>
      <c r="AE33" s="15">
        <v>0</v>
      </c>
      <c r="AF33" s="15"/>
      <c r="AG33" s="15"/>
      <c r="AH33" s="15"/>
      <c r="AI33" s="15"/>
      <c r="AJ33" s="15">
        <v>0</v>
      </c>
      <c r="AL33" s="14" t="s">
        <v>526</v>
      </c>
      <c r="AM33" s="15"/>
      <c r="AN33" s="15"/>
      <c r="AO33" s="15"/>
      <c r="AP33" s="15"/>
      <c r="AQ33" s="15"/>
      <c r="AR33" s="15">
        <v>5</v>
      </c>
      <c r="AS33" s="15"/>
      <c r="AT33" s="15"/>
      <c r="AU33" s="15"/>
      <c r="AV33" s="15"/>
      <c r="AW33" s="15">
        <v>5</v>
      </c>
      <c r="AY33" s="14" t="s">
        <v>526</v>
      </c>
      <c r="AZ33" s="15"/>
      <c r="BA33" s="15"/>
      <c r="BB33" s="15"/>
      <c r="BC33" s="15"/>
      <c r="BD33" s="15">
        <v>6629</v>
      </c>
      <c r="BE33" s="15">
        <v>6629</v>
      </c>
      <c r="BG33" s="14" t="s">
        <v>526</v>
      </c>
      <c r="BH33" s="15"/>
      <c r="BI33" s="15"/>
      <c r="BJ33" s="15"/>
      <c r="BK33" s="15"/>
      <c r="BL33" s="15"/>
      <c r="BM33" s="15">
        <v>6629</v>
      </c>
      <c r="BN33" s="15"/>
      <c r="BO33" s="15"/>
      <c r="BP33" s="15"/>
      <c r="BQ33" s="15"/>
      <c r="BR33" s="15">
        <v>6629</v>
      </c>
      <c r="BT33" s="14" t="s">
        <v>526</v>
      </c>
      <c r="BU33" s="15">
        <v>6629</v>
      </c>
      <c r="BV33" s="15"/>
      <c r="BW33" s="15"/>
      <c r="BX33" s="15"/>
      <c r="BY33" s="15"/>
      <c r="BZ33" s="15"/>
      <c r="CA33" s="15"/>
      <c r="CB33" s="15"/>
      <c r="CC33" s="15"/>
    </row>
    <row r="34" spans="1:81">
      <c r="A34" s="14" t="s">
        <v>847</v>
      </c>
      <c r="B34" s="16">
        <v>19831.432821021317</v>
      </c>
      <c r="K34" s="14" t="s">
        <v>847</v>
      </c>
      <c r="L34" s="15"/>
      <c r="M34" s="15">
        <v>1</v>
      </c>
      <c r="N34" s="15"/>
      <c r="O34" s="15"/>
      <c r="P34" s="15"/>
      <c r="Q34" s="15"/>
      <c r="R34" s="15"/>
      <c r="S34" s="15"/>
      <c r="T34" s="15"/>
      <c r="U34" s="15"/>
      <c r="V34" s="15">
        <v>1</v>
      </c>
      <c r="Y34" s="14" t="s">
        <v>359</v>
      </c>
      <c r="Z34" s="15">
        <v>6</v>
      </c>
      <c r="AA34" s="15">
        <v>2</v>
      </c>
      <c r="AB34" s="15"/>
      <c r="AC34" s="15"/>
      <c r="AD34" s="15"/>
      <c r="AE34" s="15"/>
      <c r="AF34" s="15"/>
      <c r="AG34" s="15"/>
      <c r="AH34" s="15"/>
      <c r="AI34" s="15"/>
      <c r="AJ34" s="15">
        <v>5</v>
      </c>
      <c r="AL34" s="14" t="s">
        <v>359</v>
      </c>
      <c r="AM34" s="15">
        <v>2.6666666666666665</v>
      </c>
      <c r="AN34" s="15">
        <v>4</v>
      </c>
      <c r="AO34" s="15"/>
      <c r="AP34" s="15"/>
      <c r="AQ34" s="15"/>
      <c r="AR34" s="15"/>
      <c r="AS34" s="15"/>
      <c r="AT34" s="15"/>
      <c r="AU34" s="15"/>
      <c r="AV34" s="15"/>
      <c r="AW34" s="15">
        <v>3</v>
      </c>
      <c r="AY34" s="14" t="s">
        <v>359</v>
      </c>
      <c r="AZ34" s="15"/>
      <c r="BA34" s="15">
        <v>21323.282773151564</v>
      </c>
      <c r="BB34" s="15"/>
      <c r="BC34" s="15">
        <v>43010.635604639712</v>
      </c>
      <c r="BD34" s="15"/>
      <c r="BE34" s="15">
        <v>32166.959188895635</v>
      </c>
      <c r="BG34" s="14" t="s">
        <v>359</v>
      </c>
      <c r="BH34" s="15">
        <v>23289.495605020813</v>
      </c>
      <c r="BI34" s="15">
        <v>58799.349940520107</v>
      </c>
      <c r="BJ34" s="15"/>
      <c r="BK34" s="15"/>
      <c r="BL34" s="15"/>
      <c r="BM34" s="15"/>
      <c r="BN34" s="15"/>
      <c r="BO34" s="15"/>
      <c r="BP34" s="15"/>
      <c r="BQ34" s="15"/>
      <c r="BR34" s="15">
        <v>32166.959188895635</v>
      </c>
      <c r="BT34" s="14" t="s">
        <v>359</v>
      </c>
      <c r="BU34" s="15">
        <v>43010.635604639712</v>
      </c>
      <c r="BV34" s="15">
        <v>9146.5655463031271</v>
      </c>
      <c r="BW34" s="15">
        <v>33500</v>
      </c>
      <c r="BX34" s="15"/>
      <c r="BY34" s="15"/>
      <c r="BZ34" s="15"/>
      <c r="CA34" s="15"/>
      <c r="CB34" s="15"/>
      <c r="CC34" s="15"/>
    </row>
    <row r="35" spans="1:81">
      <c r="A35" s="14" t="s">
        <v>574</v>
      </c>
      <c r="B35" s="16">
        <v>12000</v>
      </c>
      <c r="K35" s="14" t="s">
        <v>574</v>
      </c>
      <c r="L35" s="15"/>
      <c r="M35" s="15">
        <v>1</v>
      </c>
      <c r="N35" s="15"/>
      <c r="O35" s="15"/>
      <c r="P35" s="15"/>
      <c r="Q35" s="15"/>
      <c r="R35" s="15"/>
      <c r="S35" s="15"/>
      <c r="T35" s="15"/>
      <c r="U35" s="15"/>
      <c r="V35" s="15">
        <v>1</v>
      </c>
      <c r="Y35" s="14" t="s">
        <v>847</v>
      </c>
      <c r="Z35" s="15"/>
      <c r="AA35" s="15">
        <v>5</v>
      </c>
      <c r="AB35" s="15"/>
      <c r="AC35" s="15"/>
      <c r="AD35" s="15"/>
      <c r="AE35" s="15"/>
      <c r="AF35" s="15"/>
      <c r="AG35" s="15"/>
      <c r="AH35" s="15"/>
      <c r="AI35" s="15"/>
      <c r="AJ35" s="15">
        <v>5</v>
      </c>
      <c r="AL35" s="14" t="s">
        <v>847</v>
      </c>
      <c r="AM35" s="15"/>
      <c r="AN35" s="15">
        <v>5</v>
      </c>
      <c r="AO35" s="15"/>
      <c r="AP35" s="15"/>
      <c r="AQ35" s="15"/>
      <c r="AR35" s="15"/>
      <c r="AS35" s="15"/>
      <c r="AT35" s="15"/>
      <c r="AU35" s="15"/>
      <c r="AV35" s="15"/>
      <c r="AW35" s="15">
        <v>5</v>
      </c>
      <c r="AY35" s="14" t="s">
        <v>847</v>
      </c>
      <c r="AZ35" s="15"/>
      <c r="BA35" s="15"/>
      <c r="BB35" s="15"/>
      <c r="BC35" s="15"/>
      <c r="BD35" s="15">
        <v>19831.432821021317</v>
      </c>
      <c r="BE35" s="15">
        <v>19831.432821021317</v>
      </c>
      <c r="BG35" s="14" t="s">
        <v>847</v>
      </c>
      <c r="BH35" s="15"/>
      <c r="BI35" s="15">
        <v>19831.432821021317</v>
      </c>
      <c r="BJ35" s="15"/>
      <c r="BK35" s="15"/>
      <c r="BL35" s="15"/>
      <c r="BM35" s="15"/>
      <c r="BN35" s="15"/>
      <c r="BO35" s="15"/>
      <c r="BP35" s="15"/>
      <c r="BQ35" s="15"/>
      <c r="BR35" s="15">
        <v>19831.432821021317</v>
      </c>
      <c r="BT35" s="14" t="s">
        <v>847</v>
      </c>
      <c r="BU35" s="15"/>
      <c r="BV35" s="15">
        <v>19831.432821021317</v>
      </c>
      <c r="BW35" s="15"/>
      <c r="BX35" s="15"/>
      <c r="BY35" s="15"/>
      <c r="BZ35" s="15"/>
      <c r="CA35" s="15"/>
      <c r="CB35" s="15"/>
      <c r="CC35" s="15"/>
    </row>
    <row r="36" spans="1:81">
      <c r="A36" s="14" t="s">
        <v>1991</v>
      </c>
      <c r="B36" s="16">
        <v>2953.8461538461538</v>
      </c>
      <c r="K36" s="14" t="s">
        <v>1991</v>
      </c>
      <c r="L36" s="15"/>
      <c r="M36" s="15"/>
      <c r="N36" s="15"/>
      <c r="O36" s="15"/>
      <c r="P36" s="15"/>
      <c r="Q36" s="15"/>
      <c r="R36" s="15"/>
      <c r="S36" s="15"/>
      <c r="T36" s="15">
        <v>1</v>
      </c>
      <c r="U36" s="15"/>
      <c r="V36" s="15">
        <v>1</v>
      </c>
      <c r="Y36" s="14" t="s">
        <v>574</v>
      </c>
      <c r="Z36" s="15"/>
      <c r="AA36" s="15">
        <v>10</v>
      </c>
      <c r="AB36" s="15"/>
      <c r="AC36" s="15"/>
      <c r="AD36" s="15"/>
      <c r="AE36" s="15"/>
      <c r="AF36" s="15"/>
      <c r="AG36" s="15"/>
      <c r="AH36" s="15"/>
      <c r="AI36" s="15"/>
      <c r="AJ36" s="15">
        <v>10</v>
      </c>
      <c r="AL36" s="14" t="s">
        <v>574</v>
      </c>
      <c r="AM36" s="15"/>
      <c r="AN36" s="15">
        <v>5</v>
      </c>
      <c r="AO36" s="15"/>
      <c r="AP36" s="15"/>
      <c r="AQ36" s="15"/>
      <c r="AR36" s="15"/>
      <c r="AS36" s="15"/>
      <c r="AT36" s="15"/>
      <c r="AU36" s="15"/>
      <c r="AV36" s="15"/>
      <c r="AW36" s="15">
        <v>5</v>
      </c>
      <c r="AY36" s="14" t="s">
        <v>574</v>
      </c>
      <c r="AZ36" s="15"/>
      <c r="BA36" s="15"/>
      <c r="BB36" s="15"/>
      <c r="BC36" s="15"/>
      <c r="BD36" s="15">
        <v>12000</v>
      </c>
      <c r="BE36" s="15">
        <v>12000</v>
      </c>
      <c r="BG36" s="14" t="s">
        <v>574</v>
      </c>
      <c r="BH36" s="15"/>
      <c r="BI36" s="15">
        <v>12000</v>
      </c>
      <c r="BJ36" s="15"/>
      <c r="BK36" s="15"/>
      <c r="BL36" s="15"/>
      <c r="BM36" s="15"/>
      <c r="BN36" s="15"/>
      <c r="BO36" s="15"/>
      <c r="BP36" s="15"/>
      <c r="BQ36" s="15"/>
      <c r="BR36" s="15">
        <v>12000</v>
      </c>
      <c r="BT36" s="14" t="s">
        <v>574</v>
      </c>
      <c r="BU36" s="15"/>
      <c r="BV36" s="15"/>
      <c r="BW36" s="15">
        <v>12000</v>
      </c>
      <c r="BX36" s="15"/>
      <c r="BY36" s="15"/>
      <c r="BZ36" s="15"/>
      <c r="CA36" s="15"/>
      <c r="CB36" s="15"/>
      <c r="CC36" s="15"/>
    </row>
    <row r="37" spans="1:81">
      <c r="A37" s="14" t="s">
        <v>983</v>
      </c>
      <c r="B37" s="16">
        <v>123889.35329046159</v>
      </c>
      <c r="K37" s="14" t="s">
        <v>983</v>
      </c>
      <c r="L37" s="15"/>
      <c r="M37" s="15">
        <v>1</v>
      </c>
      <c r="N37" s="15"/>
      <c r="O37" s="15">
        <v>2</v>
      </c>
      <c r="P37" s="15"/>
      <c r="Q37" s="15"/>
      <c r="R37" s="15">
        <v>2</v>
      </c>
      <c r="S37" s="15"/>
      <c r="T37" s="15"/>
      <c r="U37" s="15"/>
      <c r="V37" s="15">
        <v>5</v>
      </c>
      <c r="Y37" s="14" t="s">
        <v>1991</v>
      </c>
      <c r="Z37" s="15"/>
      <c r="AA37" s="15"/>
      <c r="AB37" s="15"/>
      <c r="AC37" s="15"/>
      <c r="AD37" s="15"/>
      <c r="AE37" s="15"/>
      <c r="AF37" s="15"/>
      <c r="AG37" s="15"/>
      <c r="AH37" s="15">
        <v>3</v>
      </c>
      <c r="AI37" s="15"/>
      <c r="AJ37" s="15">
        <v>3</v>
      </c>
      <c r="AL37" s="14" t="s">
        <v>1991</v>
      </c>
      <c r="AM37" s="15"/>
      <c r="AN37" s="15"/>
      <c r="AO37" s="15"/>
      <c r="AP37" s="15"/>
      <c r="AQ37" s="15"/>
      <c r="AR37" s="15"/>
      <c r="AS37" s="15"/>
      <c r="AT37" s="15"/>
      <c r="AU37" s="15">
        <v>4</v>
      </c>
      <c r="AV37" s="15"/>
      <c r="AW37" s="15">
        <v>4</v>
      </c>
      <c r="AY37" s="14" t="s">
        <v>1991</v>
      </c>
      <c r="AZ37" s="15"/>
      <c r="BA37" s="15"/>
      <c r="BB37" s="15"/>
      <c r="BC37" s="15">
        <v>2953.8461538461538</v>
      </c>
      <c r="BD37" s="15"/>
      <c r="BE37" s="15">
        <v>2953.8461538461538</v>
      </c>
      <c r="BG37" s="14" t="s">
        <v>1991</v>
      </c>
      <c r="BH37" s="15"/>
      <c r="BI37" s="15"/>
      <c r="BJ37" s="15"/>
      <c r="BK37" s="15"/>
      <c r="BL37" s="15"/>
      <c r="BM37" s="15"/>
      <c r="BN37" s="15"/>
      <c r="BO37" s="15"/>
      <c r="BP37" s="15">
        <v>2953.8461538461538</v>
      </c>
      <c r="BQ37" s="15"/>
      <c r="BR37" s="15">
        <v>2953.8461538461538</v>
      </c>
      <c r="BT37" s="14" t="s">
        <v>1991</v>
      </c>
      <c r="BU37" s="15"/>
      <c r="BV37" s="15">
        <v>2953.8461538461538</v>
      </c>
      <c r="BW37" s="15"/>
      <c r="BX37" s="15"/>
      <c r="BY37" s="15"/>
      <c r="BZ37" s="15"/>
      <c r="CA37" s="15"/>
      <c r="CB37" s="15"/>
      <c r="CC37" s="15"/>
    </row>
    <row r="38" spans="1:81">
      <c r="A38" s="14" t="s">
        <v>515</v>
      </c>
      <c r="B38" s="16">
        <v>75389.415540034111</v>
      </c>
      <c r="K38" s="14" t="s">
        <v>515</v>
      </c>
      <c r="L38" s="15"/>
      <c r="M38" s="15">
        <v>1</v>
      </c>
      <c r="N38" s="15">
        <v>1</v>
      </c>
      <c r="O38" s="15"/>
      <c r="P38" s="15"/>
      <c r="Q38" s="15"/>
      <c r="R38" s="15">
        <v>1</v>
      </c>
      <c r="S38" s="15"/>
      <c r="T38" s="15"/>
      <c r="U38" s="15"/>
      <c r="V38" s="15">
        <v>3</v>
      </c>
      <c r="Y38" s="14" t="s">
        <v>983</v>
      </c>
      <c r="Z38" s="15"/>
      <c r="AA38" s="15">
        <v>7</v>
      </c>
      <c r="AB38" s="15"/>
      <c r="AC38" s="15">
        <v>17.5</v>
      </c>
      <c r="AD38" s="15"/>
      <c r="AE38" s="15"/>
      <c r="AF38" s="15">
        <v>12.5</v>
      </c>
      <c r="AG38" s="15"/>
      <c r="AH38" s="15"/>
      <c r="AI38" s="15"/>
      <c r="AJ38" s="15">
        <v>13.4</v>
      </c>
      <c r="AL38" s="14" t="s">
        <v>983</v>
      </c>
      <c r="AM38" s="15"/>
      <c r="AN38" s="15">
        <v>4</v>
      </c>
      <c r="AO38" s="15"/>
      <c r="AP38" s="15">
        <v>3.5</v>
      </c>
      <c r="AQ38" s="15"/>
      <c r="AR38" s="15"/>
      <c r="AS38" s="15">
        <v>2.5</v>
      </c>
      <c r="AT38" s="15"/>
      <c r="AU38" s="15"/>
      <c r="AV38" s="15"/>
      <c r="AW38" s="15">
        <v>3.2</v>
      </c>
      <c r="AY38" s="14" t="s">
        <v>983</v>
      </c>
      <c r="AZ38" s="15"/>
      <c r="BA38" s="15">
        <v>50307.817784067665</v>
      </c>
      <c r="BB38" s="15">
        <v>95279.957924370596</v>
      </c>
      <c r="BC38" s="15">
        <v>189289.51640974957</v>
      </c>
      <c r="BD38" s="15"/>
      <c r="BE38" s="15">
        <v>123889.35329046159</v>
      </c>
      <c r="BG38" s="14" t="s">
        <v>983</v>
      </c>
      <c r="BH38" s="15"/>
      <c r="BI38" s="15">
        <v>149907.13380100971</v>
      </c>
      <c r="BJ38" s="15"/>
      <c r="BK38" s="15">
        <v>171503.92426386705</v>
      </c>
      <c r="BL38" s="15"/>
      <c r="BM38" s="15"/>
      <c r="BN38" s="15">
        <v>63265.89206178207</v>
      </c>
      <c r="BO38" s="15"/>
      <c r="BP38" s="15"/>
      <c r="BQ38" s="15"/>
      <c r="BR38" s="15">
        <v>123889.35329046159</v>
      </c>
      <c r="BT38" s="14" t="s">
        <v>983</v>
      </c>
      <c r="BU38" s="15"/>
      <c r="BV38" s="15">
        <v>100107.47579253869</v>
      </c>
      <c r="BW38" s="15"/>
      <c r="BX38" s="15">
        <v>228671.89901848941</v>
      </c>
      <c r="BY38" s="15">
        <v>95279.957924370596</v>
      </c>
      <c r="BZ38" s="15"/>
      <c r="CA38" s="15"/>
      <c r="CB38" s="15"/>
      <c r="CC38" s="15"/>
    </row>
    <row r="39" spans="1:81">
      <c r="A39" s="14" t="s">
        <v>106</v>
      </c>
      <c r="B39" s="16">
        <v>56952.725049143286</v>
      </c>
      <c r="K39" s="14" t="s">
        <v>106</v>
      </c>
      <c r="L39" s="15"/>
      <c r="M39" s="15">
        <v>1</v>
      </c>
      <c r="N39" s="15">
        <v>2</v>
      </c>
      <c r="O39" s="15"/>
      <c r="P39" s="15"/>
      <c r="Q39" s="15"/>
      <c r="R39" s="15">
        <v>3</v>
      </c>
      <c r="S39" s="15"/>
      <c r="T39" s="15"/>
      <c r="U39" s="15"/>
      <c r="V39" s="15">
        <v>6</v>
      </c>
      <c r="Y39" s="14" t="s">
        <v>515</v>
      </c>
      <c r="Z39" s="15"/>
      <c r="AA39" s="15">
        <v>4</v>
      </c>
      <c r="AB39" s="15">
        <v>5</v>
      </c>
      <c r="AC39" s="15"/>
      <c r="AD39" s="15"/>
      <c r="AE39" s="15"/>
      <c r="AF39" s="15">
        <v>4</v>
      </c>
      <c r="AG39" s="15"/>
      <c r="AH39" s="15"/>
      <c r="AI39" s="15"/>
      <c r="AJ39" s="15">
        <v>4.333333333333333</v>
      </c>
      <c r="AL39" s="14" t="s">
        <v>515</v>
      </c>
      <c r="AM39" s="15"/>
      <c r="AN39" s="15">
        <v>5</v>
      </c>
      <c r="AO39" s="15">
        <v>5</v>
      </c>
      <c r="AP39" s="15"/>
      <c r="AQ39" s="15"/>
      <c r="AR39" s="15"/>
      <c r="AS39" s="15">
        <v>2</v>
      </c>
      <c r="AT39" s="15"/>
      <c r="AU39" s="15"/>
      <c r="AV39" s="15"/>
      <c r="AW39" s="15">
        <v>4</v>
      </c>
      <c r="AY39" s="14" t="s">
        <v>515</v>
      </c>
      <c r="AZ39" s="15"/>
      <c r="BA39" s="15">
        <v>76223.966339496474</v>
      </c>
      <c r="BB39" s="15"/>
      <c r="BC39" s="15"/>
      <c r="BD39" s="15">
        <v>74972.140140302916</v>
      </c>
      <c r="BE39" s="15">
        <v>75389.415540034111</v>
      </c>
      <c r="BG39" s="14" t="s">
        <v>515</v>
      </c>
      <c r="BH39" s="15"/>
      <c r="BI39" s="15">
        <v>89944.280280605832</v>
      </c>
      <c r="BJ39" s="15">
        <v>60000</v>
      </c>
      <c r="BK39" s="15"/>
      <c r="BL39" s="15"/>
      <c r="BM39" s="15"/>
      <c r="BN39" s="15">
        <v>76223.966339496474</v>
      </c>
      <c r="BO39" s="15"/>
      <c r="BP39" s="15"/>
      <c r="BQ39" s="15"/>
      <c r="BR39" s="15">
        <v>75389.415540034111</v>
      </c>
      <c r="BT39" s="14" t="s">
        <v>515</v>
      </c>
      <c r="BU39" s="15"/>
      <c r="BV39" s="15">
        <v>75389.415540034111</v>
      </c>
      <c r="BW39" s="15"/>
      <c r="BX39" s="15"/>
      <c r="BY39" s="15"/>
      <c r="BZ39" s="15"/>
      <c r="CA39" s="15"/>
      <c r="CB39" s="15"/>
      <c r="CC39" s="15"/>
    </row>
    <row r="40" spans="1:81">
      <c r="A40" s="14" t="s">
        <v>24</v>
      </c>
      <c r="B40" s="16">
        <v>79637.147017647629</v>
      </c>
      <c r="K40" s="14" t="s">
        <v>24</v>
      </c>
      <c r="L40" s="15"/>
      <c r="M40" s="15">
        <v>4</v>
      </c>
      <c r="N40" s="15">
        <v>4</v>
      </c>
      <c r="O40" s="15">
        <v>3</v>
      </c>
      <c r="P40" s="15"/>
      <c r="Q40" s="15"/>
      <c r="R40" s="15">
        <v>5</v>
      </c>
      <c r="S40" s="15"/>
      <c r="T40" s="15"/>
      <c r="U40" s="15">
        <v>1</v>
      </c>
      <c r="V40" s="15">
        <v>17</v>
      </c>
      <c r="Y40" s="14" t="s">
        <v>106</v>
      </c>
      <c r="Z40" s="15"/>
      <c r="AA40" s="15">
        <v>6</v>
      </c>
      <c r="AB40" s="15">
        <v>11.5</v>
      </c>
      <c r="AC40" s="15"/>
      <c r="AD40" s="15"/>
      <c r="AE40" s="15"/>
      <c r="AF40" s="15">
        <v>9</v>
      </c>
      <c r="AG40" s="15"/>
      <c r="AH40" s="15"/>
      <c r="AI40" s="15"/>
      <c r="AJ40" s="15">
        <v>9.3333333333333339</v>
      </c>
      <c r="AL40" s="14" t="s">
        <v>106</v>
      </c>
      <c r="AM40" s="15"/>
      <c r="AN40" s="15">
        <v>4</v>
      </c>
      <c r="AO40" s="15">
        <v>4</v>
      </c>
      <c r="AP40" s="15"/>
      <c r="AQ40" s="15"/>
      <c r="AR40" s="15"/>
      <c r="AS40" s="15">
        <v>4</v>
      </c>
      <c r="AT40" s="15"/>
      <c r="AU40" s="15"/>
      <c r="AV40" s="15"/>
      <c r="AW40" s="15">
        <v>4</v>
      </c>
      <c r="AY40" s="14" t="s">
        <v>106</v>
      </c>
      <c r="AZ40" s="15"/>
      <c r="BA40" s="15"/>
      <c r="BB40" s="15">
        <v>62249.572510588783</v>
      </c>
      <c r="BC40" s="15">
        <v>56209.900476907947</v>
      </c>
      <c r="BD40" s="15">
        <v>54627.175876639136</v>
      </c>
      <c r="BE40" s="15">
        <v>56952.725049143286</v>
      </c>
      <c r="BG40" s="14" t="s">
        <v>106</v>
      </c>
      <c r="BH40" s="15"/>
      <c r="BI40" s="15">
        <v>41923.181486723057</v>
      </c>
      <c r="BJ40" s="15">
        <v>67458.210210454374</v>
      </c>
      <c r="BK40" s="15"/>
      <c r="BL40" s="15"/>
      <c r="BM40" s="15"/>
      <c r="BN40" s="15">
        <v>54958.916129075973</v>
      </c>
      <c r="BO40" s="15"/>
      <c r="BP40" s="15"/>
      <c r="BQ40" s="15"/>
      <c r="BR40" s="15">
        <v>56952.725049143286</v>
      </c>
      <c r="BT40" s="14" t="s">
        <v>106</v>
      </c>
      <c r="BU40" s="15"/>
      <c r="BV40" s="15">
        <v>56209.900476907947</v>
      </c>
      <c r="BW40" s="15"/>
      <c r="BX40" s="15">
        <v>62249.572510588783</v>
      </c>
      <c r="BY40" s="15">
        <v>54627.175876639136</v>
      </c>
      <c r="BZ40" s="15"/>
      <c r="CA40" s="15"/>
      <c r="CB40" s="15"/>
      <c r="CC40" s="15"/>
    </row>
    <row r="41" spans="1:81">
      <c r="A41" s="14" t="s">
        <v>1503</v>
      </c>
      <c r="B41" s="16">
        <v>18000</v>
      </c>
      <c r="K41" s="14" t="s">
        <v>1503</v>
      </c>
      <c r="L41" s="15"/>
      <c r="M41" s="15"/>
      <c r="N41" s="15"/>
      <c r="O41" s="15"/>
      <c r="P41" s="15"/>
      <c r="Q41" s="15"/>
      <c r="R41" s="15">
        <v>1</v>
      </c>
      <c r="S41" s="15"/>
      <c r="T41" s="15"/>
      <c r="U41" s="15"/>
      <c r="V41" s="15">
        <v>1</v>
      </c>
      <c r="Y41" s="14" t="s">
        <v>24</v>
      </c>
      <c r="Z41" s="15"/>
      <c r="AA41" s="15">
        <v>8.5</v>
      </c>
      <c r="AB41" s="15">
        <v>5.5</v>
      </c>
      <c r="AC41" s="15">
        <v>7.333333333333333</v>
      </c>
      <c r="AD41" s="15"/>
      <c r="AE41" s="15"/>
      <c r="AF41" s="15">
        <v>9</v>
      </c>
      <c r="AG41" s="15"/>
      <c r="AH41" s="15"/>
      <c r="AI41" s="15">
        <v>5</v>
      </c>
      <c r="AJ41" s="15">
        <v>7.5294117647058822</v>
      </c>
      <c r="AL41" s="14" t="s">
        <v>24</v>
      </c>
      <c r="AM41" s="15"/>
      <c r="AN41" s="15">
        <v>3.75</v>
      </c>
      <c r="AO41" s="15">
        <v>3.25</v>
      </c>
      <c r="AP41" s="15">
        <v>4.666666666666667</v>
      </c>
      <c r="AQ41" s="15"/>
      <c r="AR41" s="15"/>
      <c r="AS41" s="15">
        <v>3.2</v>
      </c>
      <c r="AT41" s="15"/>
      <c r="AU41" s="15"/>
      <c r="AV41" s="15">
        <v>2</v>
      </c>
      <c r="AW41" s="15">
        <v>3.5294117647058822</v>
      </c>
      <c r="AY41" s="14" t="s">
        <v>24</v>
      </c>
      <c r="AZ41" s="15"/>
      <c r="BA41" s="15">
        <v>134979.94039285832</v>
      </c>
      <c r="BB41" s="15">
        <v>57538.545189378448</v>
      </c>
      <c r="BC41" s="15">
        <v>72412.768022521646</v>
      </c>
      <c r="BD41" s="15">
        <v>61796.141542823891</v>
      </c>
      <c r="BE41" s="15">
        <v>79637.147017647629</v>
      </c>
      <c r="BG41" s="14" t="s">
        <v>24</v>
      </c>
      <c r="BH41" s="15"/>
      <c r="BI41" s="15">
        <v>74545.578120672697</v>
      </c>
      <c r="BJ41" s="15">
        <v>67977.978260924807</v>
      </c>
      <c r="BK41" s="15">
        <v>60767.43983176523</v>
      </c>
      <c r="BL41" s="15"/>
      <c r="BM41" s="15"/>
      <c r="BN41" s="15">
        <v>102501.39870978234</v>
      </c>
      <c r="BO41" s="15"/>
      <c r="BP41" s="15"/>
      <c r="BQ41" s="15">
        <v>88927.960729412545</v>
      </c>
      <c r="BR41" s="15">
        <v>79637.147017647629</v>
      </c>
      <c r="BT41" s="14" t="s">
        <v>24</v>
      </c>
      <c r="BU41" s="15">
        <v>82575.963534454509</v>
      </c>
      <c r="BV41" s="15">
        <v>74540.332525898251</v>
      </c>
      <c r="BW41" s="15">
        <v>58242.118653613732</v>
      </c>
      <c r="BX41" s="15"/>
      <c r="BY41" s="15">
        <v>100000</v>
      </c>
      <c r="BZ41" s="15">
        <v>176585.52201983347</v>
      </c>
      <c r="CA41" s="15"/>
      <c r="CB41" s="15"/>
      <c r="CC41" s="15"/>
    </row>
    <row r="42" spans="1:81">
      <c r="A42" s="14" t="s">
        <v>169</v>
      </c>
      <c r="B42" s="16">
        <v>30066.120056134718</v>
      </c>
      <c r="K42" s="14" t="s">
        <v>169</v>
      </c>
      <c r="L42" s="15"/>
      <c r="M42" s="15"/>
      <c r="N42" s="15"/>
      <c r="O42" s="15"/>
      <c r="P42" s="15"/>
      <c r="Q42" s="15"/>
      <c r="R42" s="15">
        <v>3</v>
      </c>
      <c r="S42" s="15"/>
      <c r="T42" s="15"/>
      <c r="U42" s="15"/>
      <c r="V42" s="15">
        <v>3</v>
      </c>
      <c r="Y42" s="14" t="s">
        <v>1503</v>
      </c>
      <c r="Z42" s="15"/>
      <c r="AA42" s="15"/>
      <c r="AB42" s="15"/>
      <c r="AC42" s="15"/>
      <c r="AD42" s="15"/>
      <c r="AE42" s="15"/>
      <c r="AF42" s="15">
        <v>12</v>
      </c>
      <c r="AG42" s="15"/>
      <c r="AH42" s="15"/>
      <c r="AI42" s="15"/>
      <c r="AJ42" s="15">
        <v>12</v>
      </c>
      <c r="AL42" s="14" t="s">
        <v>1503</v>
      </c>
      <c r="AM42" s="15"/>
      <c r="AN42" s="15"/>
      <c r="AO42" s="15"/>
      <c r="AP42" s="15"/>
      <c r="AQ42" s="15"/>
      <c r="AR42" s="15"/>
      <c r="AS42" s="15">
        <v>4</v>
      </c>
      <c r="AT42" s="15"/>
      <c r="AU42" s="15"/>
      <c r="AV42" s="15"/>
      <c r="AW42" s="15">
        <v>4</v>
      </c>
      <c r="AY42" s="14" t="s">
        <v>1503</v>
      </c>
      <c r="AZ42" s="15"/>
      <c r="BA42" s="15"/>
      <c r="BB42" s="15"/>
      <c r="BC42" s="15">
        <v>18000</v>
      </c>
      <c r="BD42" s="15"/>
      <c r="BE42" s="15">
        <v>18000</v>
      </c>
      <c r="BG42" s="14" t="s">
        <v>1503</v>
      </c>
      <c r="BH42" s="15"/>
      <c r="BI42" s="15"/>
      <c r="BJ42" s="15"/>
      <c r="BK42" s="15"/>
      <c r="BL42" s="15"/>
      <c r="BM42" s="15"/>
      <c r="BN42" s="15">
        <v>18000</v>
      </c>
      <c r="BO42" s="15"/>
      <c r="BP42" s="15"/>
      <c r="BQ42" s="15"/>
      <c r="BR42" s="15">
        <v>18000</v>
      </c>
      <c r="BT42" s="14" t="s">
        <v>1503</v>
      </c>
      <c r="BU42" s="15"/>
      <c r="BV42" s="15"/>
      <c r="BW42" s="15">
        <v>18000</v>
      </c>
      <c r="BX42" s="15"/>
      <c r="BY42" s="15"/>
      <c r="BZ42" s="15"/>
      <c r="CA42" s="15"/>
      <c r="CB42" s="15"/>
      <c r="CC42" s="15"/>
    </row>
    <row r="43" spans="1:81">
      <c r="A43" s="14" t="s">
        <v>680</v>
      </c>
      <c r="B43" s="16">
        <v>6000</v>
      </c>
      <c r="K43" s="14" t="s">
        <v>680</v>
      </c>
      <c r="L43" s="15"/>
      <c r="M43" s="15"/>
      <c r="N43" s="15"/>
      <c r="O43" s="15"/>
      <c r="P43" s="15"/>
      <c r="Q43" s="15"/>
      <c r="R43" s="15">
        <v>1</v>
      </c>
      <c r="S43" s="15"/>
      <c r="T43" s="15"/>
      <c r="U43" s="15"/>
      <c r="V43" s="15">
        <v>1</v>
      </c>
      <c r="Y43" s="14" t="s">
        <v>169</v>
      </c>
      <c r="Z43" s="15"/>
      <c r="AA43" s="15"/>
      <c r="AB43" s="15"/>
      <c r="AC43" s="15"/>
      <c r="AD43" s="15"/>
      <c r="AE43" s="15"/>
      <c r="AF43" s="15">
        <v>13.333333333333334</v>
      </c>
      <c r="AG43" s="15"/>
      <c r="AH43" s="15"/>
      <c r="AI43" s="15"/>
      <c r="AJ43" s="15">
        <v>13.333333333333334</v>
      </c>
      <c r="AL43" s="14" t="s">
        <v>169</v>
      </c>
      <c r="AM43" s="15"/>
      <c r="AN43" s="15"/>
      <c r="AO43" s="15"/>
      <c r="AP43" s="15"/>
      <c r="AQ43" s="15"/>
      <c r="AR43" s="15"/>
      <c r="AS43" s="15">
        <v>3.6666666666666665</v>
      </c>
      <c r="AT43" s="15"/>
      <c r="AU43" s="15"/>
      <c r="AV43" s="15"/>
      <c r="AW43" s="15">
        <v>3.6666666666666665</v>
      </c>
      <c r="AY43" s="14" t="s">
        <v>169</v>
      </c>
      <c r="AZ43" s="15"/>
      <c r="BA43" s="15">
        <v>25407.988779832154</v>
      </c>
      <c r="BB43" s="15"/>
      <c r="BC43" s="15">
        <v>44463.980364706273</v>
      </c>
      <c r="BD43" s="15">
        <v>20326.391023865726</v>
      </c>
      <c r="BE43" s="15">
        <v>30066.120056134718</v>
      </c>
      <c r="BG43" s="14" t="s">
        <v>169</v>
      </c>
      <c r="BH43" s="15"/>
      <c r="BI43" s="15"/>
      <c r="BJ43" s="15"/>
      <c r="BK43" s="15"/>
      <c r="BL43" s="15"/>
      <c r="BM43" s="15"/>
      <c r="BN43" s="15">
        <v>30066.120056134718</v>
      </c>
      <c r="BO43" s="15"/>
      <c r="BP43" s="15"/>
      <c r="BQ43" s="15"/>
      <c r="BR43" s="15">
        <v>30066.120056134718</v>
      </c>
      <c r="BT43" s="14" t="s">
        <v>169</v>
      </c>
      <c r="BU43" s="15"/>
      <c r="BV43" s="15"/>
      <c r="BW43" s="15">
        <v>34935.984572269212</v>
      </c>
      <c r="BX43" s="15">
        <v>20326.391023865726</v>
      </c>
      <c r="BY43" s="15"/>
      <c r="BZ43" s="15"/>
      <c r="CA43" s="15"/>
      <c r="CB43" s="15"/>
      <c r="CC43" s="15"/>
    </row>
    <row r="44" spans="1:81">
      <c r="A44" s="14" t="s">
        <v>1933</v>
      </c>
      <c r="B44" s="16">
        <v>20000</v>
      </c>
      <c r="K44" s="14" t="s">
        <v>1933</v>
      </c>
      <c r="L44" s="15"/>
      <c r="M44" s="15">
        <v>1</v>
      </c>
      <c r="N44" s="15"/>
      <c r="O44" s="15"/>
      <c r="P44" s="15"/>
      <c r="Q44" s="15"/>
      <c r="R44" s="15"/>
      <c r="S44" s="15"/>
      <c r="T44" s="15"/>
      <c r="U44" s="15"/>
      <c r="V44" s="15">
        <v>1</v>
      </c>
      <c r="Y44" s="14" t="s">
        <v>680</v>
      </c>
      <c r="Z44" s="15"/>
      <c r="AA44" s="15"/>
      <c r="AB44" s="15"/>
      <c r="AC44" s="15"/>
      <c r="AD44" s="15"/>
      <c r="AE44" s="15"/>
      <c r="AF44" s="15">
        <v>20</v>
      </c>
      <c r="AG44" s="15"/>
      <c r="AH44" s="15"/>
      <c r="AI44" s="15"/>
      <c r="AJ44" s="15">
        <v>20</v>
      </c>
      <c r="AL44" s="14" t="s">
        <v>680</v>
      </c>
      <c r="AM44" s="15"/>
      <c r="AN44" s="15"/>
      <c r="AO44" s="15"/>
      <c r="AP44" s="15"/>
      <c r="AQ44" s="15"/>
      <c r="AR44" s="15"/>
      <c r="AS44" s="15">
        <v>2</v>
      </c>
      <c r="AT44" s="15"/>
      <c r="AU44" s="15"/>
      <c r="AV44" s="15"/>
      <c r="AW44" s="15">
        <v>2</v>
      </c>
      <c r="AY44" s="14" t="s">
        <v>680</v>
      </c>
      <c r="AZ44" s="15"/>
      <c r="BA44" s="15">
        <v>6000</v>
      </c>
      <c r="BB44" s="15"/>
      <c r="BC44" s="15"/>
      <c r="BD44" s="15"/>
      <c r="BE44" s="15">
        <v>6000</v>
      </c>
      <c r="BG44" s="14" t="s">
        <v>680</v>
      </c>
      <c r="BH44" s="15"/>
      <c r="BI44" s="15"/>
      <c r="BJ44" s="15"/>
      <c r="BK44" s="15"/>
      <c r="BL44" s="15"/>
      <c r="BM44" s="15"/>
      <c r="BN44" s="15">
        <v>6000</v>
      </c>
      <c r="BO44" s="15"/>
      <c r="BP44" s="15"/>
      <c r="BQ44" s="15"/>
      <c r="BR44" s="15">
        <v>6000</v>
      </c>
      <c r="BT44" s="14" t="s">
        <v>680</v>
      </c>
      <c r="BU44" s="15"/>
      <c r="BV44" s="15"/>
      <c r="BW44" s="15"/>
      <c r="BX44" s="15"/>
      <c r="BY44" s="15">
        <v>6000</v>
      </c>
      <c r="BZ44" s="15"/>
      <c r="CA44" s="15"/>
      <c r="CB44" s="15"/>
      <c r="CC44" s="15"/>
    </row>
    <row r="45" spans="1:81">
      <c r="A45" s="14" t="s">
        <v>38</v>
      </c>
      <c r="B45" s="16">
        <v>24716.347245901055</v>
      </c>
      <c r="K45" s="14" t="s">
        <v>38</v>
      </c>
      <c r="L45" s="15"/>
      <c r="M45" s="15">
        <v>1</v>
      </c>
      <c r="N45" s="15"/>
      <c r="O45" s="15">
        <v>1</v>
      </c>
      <c r="P45" s="15"/>
      <c r="Q45" s="15">
        <v>1</v>
      </c>
      <c r="R45" s="15">
        <v>2</v>
      </c>
      <c r="S45" s="15"/>
      <c r="T45" s="15"/>
      <c r="U45" s="15"/>
      <c r="V45" s="15">
        <v>5</v>
      </c>
      <c r="Y45" s="14" t="s">
        <v>1933</v>
      </c>
      <c r="Z45" s="15"/>
      <c r="AA45" s="15">
        <v>1</v>
      </c>
      <c r="AB45" s="15"/>
      <c r="AC45" s="15"/>
      <c r="AD45" s="15"/>
      <c r="AE45" s="15"/>
      <c r="AF45" s="15"/>
      <c r="AG45" s="15"/>
      <c r="AH45" s="15"/>
      <c r="AI45" s="15"/>
      <c r="AJ45" s="15">
        <v>1</v>
      </c>
      <c r="AL45" s="14" t="s">
        <v>1933</v>
      </c>
      <c r="AM45" s="15"/>
      <c r="AN45" s="15">
        <v>2</v>
      </c>
      <c r="AO45" s="15"/>
      <c r="AP45" s="15"/>
      <c r="AQ45" s="15"/>
      <c r="AR45" s="15"/>
      <c r="AS45" s="15"/>
      <c r="AT45" s="15"/>
      <c r="AU45" s="15"/>
      <c r="AV45" s="15"/>
      <c r="AW45" s="15">
        <v>2</v>
      </c>
      <c r="AY45" s="14" t="s">
        <v>1933</v>
      </c>
      <c r="AZ45" s="15"/>
      <c r="BA45" s="15">
        <v>20000</v>
      </c>
      <c r="BB45" s="15"/>
      <c r="BC45" s="15"/>
      <c r="BD45" s="15"/>
      <c r="BE45" s="15">
        <v>20000</v>
      </c>
      <c r="BG45" s="14" t="s">
        <v>1933</v>
      </c>
      <c r="BH45" s="15"/>
      <c r="BI45" s="15">
        <v>20000</v>
      </c>
      <c r="BJ45" s="15"/>
      <c r="BK45" s="15"/>
      <c r="BL45" s="15"/>
      <c r="BM45" s="15"/>
      <c r="BN45" s="15"/>
      <c r="BO45" s="15"/>
      <c r="BP45" s="15"/>
      <c r="BQ45" s="15"/>
      <c r="BR45" s="15">
        <v>20000</v>
      </c>
      <c r="BT45" s="14" t="s">
        <v>1933</v>
      </c>
      <c r="BU45" s="15">
        <v>20000</v>
      </c>
      <c r="BV45" s="15"/>
      <c r="BW45" s="15"/>
      <c r="BX45" s="15"/>
      <c r="BY45" s="15"/>
      <c r="BZ45" s="15"/>
      <c r="CA45" s="15"/>
      <c r="CB45" s="15"/>
      <c r="CC45" s="15"/>
    </row>
    <row r="46" spans="1:81">
      <c r="A46" s="14" t="s">
        <v>21</v>
      </c>
      <c r="B46" s="16">
        <v>41731</v>
      </c>
      <c r="K46" s="14" t="s">
        <v>21</v>
      </c>
      <c r="L46" s="15"/>
      <c r="M46" s="15">
        <v>1</v>
      </c>
      <c r="N46" s="15"/>
      <c r="O46" s="15"/>
      <c r="P46" s="15"/>
      <c r="Q46" s="15"/>
      <c r="R46" s="15"/>
      <c r="S46" s="15"/>
      <c r="T46" s="15"/>
      <c r="U46" s="15"/>
      <c r="V46" s="15">
        <v>1</v>
      </c>
      <c r="Y46" s="14" t="s">
        <v>38</v>
      </c>
      <c r="Z46" s="15"/>
      <c r="AA46" s="15">
        <v>3</v>
      </c>
      <c r="AB46" s="15"/>
      <c r="AC46" s="15">
        <v>15</v>
      </c>
      <c r="AD46" s="15"/>
      <c r="AE46" s="15">
        <v>11</v>
      </c>
      <c r="AF46" s="15">
        <v>4.5</v>
      </c>
      <c r="AG46" s="15"/>
      <c r="AH46" s="15"/>
      <c r="AI46" s="15"/>
      <c r="AJ46" s="15">
        <v>7.6</v>
      </c>
      <c r="AL46" s="14" t="s">
        <v>38</v>
      </c>
      <c r="AM46" s="15"/>
      <c r="AN46" s="15">
        <v>3</v>
      </c>
      <c r="AO46" s="15"/>
      <c r="AP46" s="15">
        <v>5</v>
      </c>
      <c r="AQ46" s="15"/>
      <c r="AR46" s="15">
        <v>4</v>
      </c>
      <c r="AS46" s="15">
        <v>4</v>
      </c>
      <c r="AT46" s="15"/>
      <c r="AU46" s="15"/>
      <c r="AV46" s="15"/>
      <c r="AW46" s="15">
        <v>4</v>
      </c>
      <c r="AY46" s="14" t="s">
        <v>38</v>
      </c>
      <c r="AZ46" s="15"/>
      <c r="BA46" s="15"/>
      <c r="BB46" s="15">
        <v>11518.711713336908</v>
      </c>
      <c r="BC46" s="15">
        <v>25666.666666666668</v>
      </c>
      <c r="BD46" s="15">
        <v>35063.024516168378</v>
      </c>
      <c r="BE46" s="15">
        <v>24716.347245901055</v>
      </c>
      <c r="BG46" s="14" t="s">
        <v>38</v>
      </c>
      <c r="BH46" s="15"/>
      <c r="BI46" s="15">
        <v>11518.711713336908</v>
      </c>
      <c r="BJ46" s="15"/>
      <c r="BK46" s="15">
        <v>35063.024516168378</v>
      </c>
      <c r="BL46" s="15"/>
      <c r="BM46" s="15">
        <v>14000</v>
      </c>
      <c r="BN46" s="15">
        <v>31500</v>
      </c>
      <c r="BO46" s="15"/>
      <c r="BP46" s="15"/>
      <c r="BQ46" s="15"/>
      <c r="BR46" s="15">
        <v>24716.347245901059</v>
      </c>
      <c r="BT46" s="14" t="s">
        <v>38</v>
      </c>
      <c r="BU46" s="15"/>
      <c r="BV46" s="15">
        <v>24839.570571112301</v>
      </c>
      <c r="BW46" s="15">
        <v>14000</v>
      </c>
      <c r="BX46" s="15">
        <v>35063.024516168378</v>
      </c>
      <c r="BY46" s="15"/>
      <c r="BZ46" s="15"/>
      <c r="CA46" s="15"/>
      <c r="CB46" s="15"/>
      <c r="CC46" s="15"/>
    </row>
    <row r="47" spans="1:81">
      <c r="A47" s="14" t="s">
        <v>8</v>
      </c>
      <c r="B47" s="16">
        <v>13529.430894182482</v>
      </c>
      <c r="K47" s="14" t="s">
        <v>8</v>
      </c>
      <c r="L47" s="15">
        <v>29</v>
      </c>
      <c r="M47" s="15">
        <v>189</v>
      </c>
      <c r="N47" s="15">
        <v>20</v>
      </c>
      <c r="O47" s="15">
        <v>7</v>
      </c>
      <c r="P47" s="15">
        <v>13</v>
      </c>
      <c r="Q47" s="15">
        <v>22</v>
      </c>
      <c r="R47" s="15">
        <v>215</v>
      </c>
      <c r="S47" s="15">
        <v>4</v>
      </c>
      <c r="T47" s="15">
        <v>60</v>
      </c>
      <c r="U47" s="15">
        <v>6</v>
      </c>
      <c r="V47" s="15">
        <v>565</v>
      </c>
      <c r="Y47" s="14" t="s">
        <v>21</v>
      </c>
      <c r="Z47" s="15"/>
      <c r="AA47" s="15">
        <v>10</v>
      </c>
      <c r="AB47" s="15"/>
      <c r="AC47" s="15"/>
      <c r="AD47" s="15"/>
      <c r="AE47" s="15"/>
      <c r="AF47" s="15"/>
      <c r="AG47" s="15"/>
      <c r="AH47" s="15"/>
      <c r="AI47" s="15"/>
      <c r="AJ47" s="15">
        <v>10</v>
      </c>
      <c r="AL47" s="14" t="s">
        <v>21</v>
      </c>
      <c r="AM47" s="15"/>
      <c r="AN47" s="15">
        <v>5</v>
      </c>
      <c r="AO47" s="15"/>
      <c r="AP47" s="15"/>
      <c r="AQ47" s="15"/>
      <c r="AR47" s="15"/>
      <c r="AS47" s="15"/>
      <c r="AT47" s="15"/>
      <c r="AU47" s="15"/>
      <c r="AV47" s="15"/>
      <c r="AW47" s="15">
        <v>5</v>
      </c>
      <c r="AY47" s="14" t="s">
        <v>21</v>
      </c>
      <c r="AZ47" s="15"/>
      <c r="BA47" s="15"/>
      <c r="BB47" s="15"/>
      <c r="BC47" s="15"/>
      <c r="BD47" s="15">
        <v>41731</v>
      </c>
      <c r="BE47" s="15">
        <v>41731</v>
      </c>
      <c r="BG47" s="14" t="s">
        <v>21</v>
      </c>
      <c r="BH47" s="15"/>
      <c r="BI47" s="15">
        <v>41731</v>
      </c>
      <c r="BJ47" s="15"/>
      <c r="BK47" s="15"/>
      <c r="BL47" s="15"/>
      <c r="BM47" s="15"/>
      <c r="BN47" s="15"/>
      <c r="BO47" s="15"/>
      <c r="BP47" s="15"/>
      <c r="BQ47" s="15"/>
      <c r="BR47" s="15">
        <v>41731</v>
      </c>
      <c r="BT47" s="14" t="s">
        <v>21</v>
      </c>
      <c r="BU47" s="15"/>
      <c r="BV47" s="15"/>
      <c r="BW47" s="15">
        <v>41731</v>
      </c>
      <c r="BX47" s="15"/>
      <c r="BY47" s="15"/>
      <c r="BZ47" s="15"/>
      <c r="CA47" s="15"/>
      <c r="CB47" s="15"/>
      <c r="CC47" s="15"/>
    </row>
    <row r="48" spans="1:81">
      <c r="A48" s="14" t="s">
        <v>726</v>
      </c>
      <c r="B48" s="16">
        <v>28872.83679733074</v>
      </c>
      <c r="K48" s="14" t="s">
        <v>726</v>
      </c>
      <c r="L48" s="15"/>
      <c r="M48" s="15">
        <v>4</v>
      </c>
      <c r="N48" s="15"/>
      <c r="O48" s="15">
        <v>1</v>
      </c>
      <c r="P48" s="15"/>
      <c r="Q48" s="15"/>
      <c r="R48" s="15">
        <v>3</v>
      </c>
      <c r="S48" s="15"/>
      <c r="T48" s="15"/>
      <c r="U48" s="15"/>
      <c r="V48" s="15">
        <v>8</v>
      </c>
      <c r="Y48" s="14" t="s">
        <v>8</v>
      </c>
      <c r="Z48" s="15">
        <v>6.4137931034482758</v>
      </c>
      <c r="AA48" s="15">
        <v>5.5079365079365079</v>
      </c>
      <c r="AB48" s="15">
        <v>8.6</v>
      </c>
      <c r="AC48" s="15">
        <v>6.8571428571428568</v>
      </c>
      <c r="AD48" s="15">
        <v>10.307692307692308</v>
      </c>
      <c r="AE48" s="15">
        <v>5.0909090909090908</v>
      </c>
      <c r="AF48" s="15">
        <v>8.4697674418604656</v>
      </c>
      <c r="AG48" s="15">
        <v>6.25</v>
      </c>
      <c r="AH48" s="15">
        <v>4.1833333333333336</v>
      </c>
      <c r="AI48" s="15">
        <v>5.666666666666667</v>
      </c>
      <c r="AJ48" s="15">
        <v>6.7681415929203537</v>
      </c>
      <c r="AL48" s="14" t="s">
        <v>8</v>
      </c>
      <c r="AM48" s="15">
        <v>3.7586206896551726</v>
      </c>
      <c r="AN48" s="15">
        <v>3.9206349206349205</v>
      </c>
      <c r="AO48" s="15">
        <v>3.8</v>
      </c>
      <c r="AP48" s="15">
        <v>3.8571428571428572</v>
      </c>
      <c r="AQ48" s="15">
        <v>3.3846153846153846</v>
      </c>
      <c r="AR48" s="15">
        <v>3.1363636363636362</v>
      </c>
      <c r="AS48" s="15">
        <v>3.6837209302325582</v>
      </c>
      <c r="AT48" s="15">
        <v>4</v>
      </c>
      <c r="AU48" s="15">
        <v>4.3</v>
      </c>
      <c r="AV48" s="15">
        <v>4.166666666666667</v>
      </c>
      <c r="AW48" s="15">
        <v>3.8176991150442476</v>
      </c>
      <c r="AY48" s="14" t="s">
        <v>8</v>
      </c>
      <c r="AZ48" s="15">
        <v>12225.989585930321</v>
      </c>
      <c r="BA48" s="15">
        <v>16770.946604512825</v>
      </c>
      <c r="BB48" s="15">
        <v>14167.288749398193</v>
      </c>
      <c r="BC48" s="15">
        <v>12473.728133694358</v>
      </c>
      <c r="BD48" s="15">
        <v>13088.548672619732</v>
      </c>
      <c r="BE48" s="15">
        <v>13529.430894182477</v>
      </c>
      <c r="BG48" s="14" t="s">
        <v>8</v>
      </c>
      <c r="BH48" s="15">
        <v>10766.881887825843</v>
      </c>
      <c r="BI48" s="15">
        <v>11264.716264070179</v>
      </c>
      <c r="BJ48" s="15">
        <v>13928.395969712297</v>
      </c>
      <c r="BK48" s="15">
        <v>10468.177151120017</v>
      </c>
      <c r="BL48" s="15">
        <v>28659.371813410293</v>
      </c>
      <c r="BM48" s="15">
        <v>12397.82557404629</v>
      </c>
      <c r="BN48" s="15">
        <v>15642.546484974009</v>
      </c>
      <c r="BO48" s="15">
        <v>17551.33488143489</v>
      </c>
      <c r="BP48" s="15">
        <v>10314.751394359879</v>
      </c>
      <c r="BQ48" s="15">
        <v>25575.072240782029</v>
      </c>
      <c r="BR48" s="15">
        <v>13529.430894182486</v>
      </c>
      <c r="BT48" s="14" t="s">
        <v>8</v>
      </c>
      <c r="BU48" s="15">
        <v>11321.774441676856</v>
      </c>
      <c r="BV48" s="15">
        <v>11562.405523786792</v>
      </c>
      <c r="BW48" s="15">
        <v>18779.446209719266</v>
      </c>
      <c r="BX48" s="15">
        <v>15145.872354633973</v>
      </c>
      <c r="BY48" s="15">
        <v>15990.750176298377</v>
      </c>
      <c r="BZ48" s="15">
        <v>18403.032202541417</v>
      </c>
      <c r="CA48" s="15">
        <v>20513.562509349158</v>
      </c>
      <c r="CB48" s="15">
        <v>10684.750012465542</v>
      </c>
      <c r="CC48" s="15"/>
    </row>
    <row r="49" spans="1:81">
      <c r="A49" s="14" t="s">
        <v>512</v>
      </c>
      <c r="B49" s="16">
        <v>18000</v>
      </c>
      <c r="K49" s="14" t="s">
        <v>512</v>
      </c>
      <c r="L49" s="15">
        <v>1</v>
      </c>
      <c r="M49" s="15">
        <v>1</v>
      </c>
      <c r="N49" s="15"/>
      <c r="O49" s="15">
        <v>1</v>
      </c>
      <c r="P49" s="15"/>
      <c r="Q49" s="15"/>
      <c r="R49" s="15"/>
      <c r="S49" s="15"/>
      <c r="T49" s="15"/>
      <c r="U49" s="15"/>
      <c r="V49" s="15">
        <v>3</v>
      </c>
      <c r="Y49" s="14" t="s">
        <v>726</v>
      </c>
      <c r="Z49" s="15"/>
      <c r="AA49" s="15">
        <v>5.25</v>
      </c>
      <c r="AB49" s="15"/>
      <c r="AC49" s="15">
        <v>7</v>
      </c>
      <c r="AD49" s="15"/>
      <c r="AE49" s="15"/>
      <c r="AF49" s="15">
        <v>11.666666666666666</v>
      </c>
      <c r="AG49" s="15"/>
      <c r="AH49" s="15"/>
      <c r="AI49" s="15"/>
      <c r="AJ49" s="15">
        <v>7.875</v>
      </c>
      <c r="AL49" s="14" t="s">
        <v>726</v>
      </c>
      <c r="AM49" s="15"/>
      <c r="AN49" s="15">
        <v>3.25</v>
      </c>
      <c r="AO49" s="15"/>
      <c r="AP49" s="15">
        <v>4</v>
      </c>
      <c r="AQ49" s="15"/>
      <c r="AR49" s="15"/>
      <c r="AS49" s="15">
        <v>3</v>
      </c>
      <c r="AT49" s="15"/>
      <c r="AU49" s="15"/>
      <c r="AV49" s="15"/>
      <c r="AW49" s="15">
        <v>3.25</v>
      </c>
      <c r="AY49" s="14" t="s">
        <v>726</v>
      </c>
      <c r="AZ49" s="15"/>
      <c r="BA49" s="15">
        <v>5082.6943786459069</v>
      </c>
      <c r="BB49" s="15">
        <v>43125</v>
      </c>
      <c r="BC49" s="15">
        <v>17800</v>
      </c>
      <c r="BD49" s="15"/>
      <c r="BE49" s="15">
        <v>28872.83679733074</v>
      </c>
      <c r="BG49" s="14" t="s">
        <v>726</v>
      </c>
      <c r="BH49" s="15"/>
      <c r="BI49" s="15">
        <v>8245.6735946614772</v>
      </c>
      <c r="BJ49" s="15"/>
      <c r="BK49" s="15">
        <v>30000</v>
      </c>
      <c r="BL49" s="15"/>
      <c r="BM49" s="15"/>
      <c r="BN49" s="15">
        <v>56000</v>
      </c>
      <c r="BO49" s="15"/>
      <c r="BP49" s="15"/>
      <c r="BQ49" s="15"/>
      <c r="BR49" s="15">
        <v>28872.83679733074</v>
      </c>
      <c r="BT49" s="14" t="s">
        <v>726</v>
      </c>
      <c r="BU49" s="15">
        <v>10041.347189322954</v>
      </c>
      <c r="BV49" s="15">
        <v>14833.333333333334</v>
      </c>
      <c r="BW49" s="15"/>
      <c r="BX49" s="15">
        <v>55466.666666666664</v>
      </c>
      <c r="BY49" s="15"/>
      <c r="BZ49" s="15"/>
      <c r="CA49" s="15"/>
      <c r="CB49" s="15"/>
      <c r="CC49" s="15"/>
    </row>
    <row r="50" spans="1:81">
      <c r="A50" s="14" t="s">
        <v>36</v>
      </c>
      <c r="B50" s="16">
        <v>61652.484774262724</v>
      </c>
      <c r="K50" s="14" t="s">
        <v>36</v>
      </c>
      <c r="L50" s="15"/>
      <c r="M50" s="15">
        <v>3</v>
      </c>
      <c r="N50" s="15">
        <v>1</v>
      </c>
      <c r="O50" s="15"/>
      <c r="P50" s="15"/>
      <c r="Q50" s="15"/>
      <c r="R50" s="15"/>
      <c r="S50" s="15"/>
      <c r="T50" s="15"/>
      <c r="U50" s="15">
        <v>1</v>
      </c>
      <c r="V50" s="15">
        <v>5</v>
      </c>
      <c r="Y50" s="14" t="s">
        <v>512</v>
      </c>
      <c r="Z50" s="15">
        <v>30</v>
      </c>
      <c r="AA50" s="15">
        <v>3</v>
      </c>
      <c r="AB50" s="15"/>
      <c r="AC50" s="15">
        <v>3</v>
      </c>
      <c r="AD50" s="15"/>
      <c r="AE50" s="15"/>
      <c r="AF50" s="15"/>
      <c r="AG50" s="15"/>
      <c r="AH50" s="15"/>
      <c r="AI50" s="15"/>
      <c r="AJ50" s="15">
        <v>12</v>
      </c>
      <c r="AL50" s="14" t="s">
        <v>512</v>
      </c>
      <c r="AM50" s="15">
        <v>3</v>
      </c>
      <c r="AN50" s="15">
        <v>3</v>
      </c>
      <c r="AO50" s="15"/>
      <c r="AP50" s="15">
        <v>4</v>
      </c>
      <c r="AQ50" s="15"/>
      <c r="AR50" s="15"/>
      <c r="AS50" s="15"/>
      <c r="AT50" s="15"/>
      <c r="AU50" s="15"/>
      <c r="AV50" s="15"/>
      <c r="AW50" s="15">
        <v>3.3333333333333335</v>
      </c>
      <c r="AY50" s="14" t="s">
        <v>512</v>
      </c>
      <c r="AZ50" s="15"/>
      <c r="BA50" s="15"/>
      <c r="BB50" s="15">
        <v>21000</v>
      </c>
      <c r="BC50" s="15">
        <v>12000</v>
      </c>
      <c r="BD50" s="15"/>
      <c r="BE50" s="15">
        <v>18000</v>
      </c>
      <c r="BG50" s="14" t="s">
        <v>512</v>
      </c>
      <c r="BH50" s="15">
        <v>30000</v>
      </c>
      <c r="BI50" s="15">
        <v>12000</v>
      </c>
      <c r="BJ50" s="15"/>
      <c r="BK50" s="15">
        <v>12000</v>
      </c>
      <c r="BL50" s="15"/>
      <c r="BM50" s="15"/>
      <c r="BN50" s="15"/>
      <c r="BO50" s="15"/>
      <c r="BP50" s="15"/>
      <c r="BQ50" s="15"/>
      <c r="BR50" s="15">
        <v>18000</v>
      </c>
      <c r="BT50" s="14" t="s">
        <v>512</v>
      </c>
      <c r="BU50" s="15"/>
      <c r="BV50" s="15">
        <v>12000</v>
      </c>
      <c r="BW50" s="15"/>
      <c r="BX50" s="15"/>
      <c r="BY50" s="15"/>
      <c r="BZ50" s="15"/>
      <c r="CA50" s="15">
        <v>30000</v>
      </c>
      <c r="CB50" s="15"/>
      <c r="CC50" s="15"/>
    </row>
    <row r="51" spans="1:81">
      <c r="A51" s="14" t="s">
        <v>416</v>
      </c>
      <c r="B51" s="16">
        <v>66840</v>
      </c>
      <c r="K51" s="14" t="s">
        <v>416</v>
      </c>
      <c r="L51" s="15"/>
      <c r="M51" s="15"/>
      <c r="N51" s="15"/>
      <c r="O51" s="15"/>
      <c r="P51" s="15"/>
      <c r="Q51" s="15"/>
      <c r="R51" s="15">
        <v>3</v>
      </c>
      <c r="S51" s="15"/>
      <c r="T51" s="15">
        <v>2</v>
      </c>
      <c r="U51" s="15"/>
      <c r="V51" s="15">
        <v>5</v>
      </c>
      <c r="Y51" s="14" t="s">
        <v>36</v>
      </c>
      <c r="Z51" s="15"/>
      <c r="AA51" s="15">
        <v>6</v>
      </c>
      <c r="AB51" s="15">
        <v>20</v>
      </c>
      <c r="AC51" s="15"/>
      <c r="AD51" s="15"/>
      <c r="AE51" s="15"/>
      <c r="AF51" s="15"/>
      <c r="AG51" s="15"/>
      <c r="AH51" s="15"/>
      <c r="AI51" s="15">
        <v>23</v>
      </c>
      <c r="AJ51" s="15">
        <v>12.2</v>
      </c>
      <c r="AL51" s="14" t="s">
        <v>36</v>
      </c>
      <c r="AM51" s="15"/>
      <c r="AN51" s="15">
        <v>4</v>
      </c>
      <c r="AO51" s="15">
        <v>3</v>
      </c>
      <c r="AP51" s="15"/>
      <c r="AQ51" s="15"/>
      <c r="AR51" s="15"/>
      <c r="AS51" s="15"/>
      <c r="AT51" s="15"/>
      <c r="AU51" s="15"/>
      <c r="AV51" s="15">
        <v>3</v>
      </c>
      <c r="AW51" s="15">
        <v>3.6</v>
      </c>
      <c r="AY51" s="14" t="s">
        <v>36</v>
      </c>
      <c r="AZ51" s="15"/>
      <c r="BA51" s="15"/>
      <c r="BB51" s="15">
        <v>66759.490519008992</v>
      </c>
      <c r="BC51" s="15">
        <v>63519.971949580387</v>
      </c>
      <c r="BD51" s="15">
        <v>44463.980364706273</v>
      </c>
      <c r="BE51" s="15">
        <v>61652.484774262717</v>
      </c>
      <c r="BG51" s="14" t="s">
        <v>36</v>
      </c>
      <c r="BH51" s="15"/>
      <c r="BI51" s="15">
        <v>51239.444039328177</v>
      </c>
      <c r="BJ51" s="15">
        <v>88927.960729412545</v>
      </c>
      <c r="BK51" s="15"/>
      <c r="BL51" s="15"/>
      <c r="BM51" s="15"/>
      <c r="BN51" s="15"/>
      <c r="BO51" s="15"/>
      <c r="BP51" s="15"/>
      <c r="BQ51" s="15">
        <v>65616.131023916547</v>
      </c>
      <c r="BR51" s="15">
        <v>61652.484774262724</v>
      </c>
      <c r="BT51" s="14" t="s">
        <v>36</v>
      </c>
      <c r="BU51" s="15">
        <v>63519.971949580387</v>
      </c>
      <c r="BV51" s="15">
        <v>45734.379803697877</v>
      </c>
      <c r="BW51" s="15">
        <v>44463.980364706273</v>
      </c>
      <c r="BX51" s="15"/>
      <c r="BY51" s="15">
        <v>88927.960729412545</v>
      </c>
      <c r="BZ51" s="15">
        <v>65616.131023916547</v>
      </c>
      <c r="CA51" s="15"/>
      <c r="CB51" s="15"/>
      <c r="CC51" s="15"/>
    </row>
    <row r="52" spans="1:81">
      <c r="A52" s="14" t="s">
        <v>895</v>
      </c>
      <c r="B52" s="16">
        <v>47258.859130487806</v>
      </c>
      <c r="K52" s="14" t="s">
        <v>895</v>
      </c>
      <c r="L52" s="15">
        <v>1</v>
      </c>
      <c r="M52" s="15">
        <v>2</v>
      </c>
      <c r="N52" s="15">
        <v>1</v>
      </c>
      <c r="O52" s="15">
        <v>1</v>
      </c>
      <c r="P52" s="15">
        <v>1</v>
      </c>
      <c r="Q52" s="15"/>
      <c r="R52" s="15"/>
      <c r="S52" s="15"/>
      <c r="T52" s="15"/>
      <c r="U52" s="15"/>
      <c r="V52" s="15">
        <v>6</v>
      </c>
      <c r="Y52" s="14" t="s">
        <v>416</v>
      </c>
      <c r="Z52" s="15"/>
      <c r="AA52" s="15"/>
      <c r="AB52" s="15"/>
      <c r="AC52" s="15"/>
      <c r="AD52" s="15"/>
      <c r="AE52" s="15"/>
      <c r="AF52" s="15">
        <v>4.333333333333333</v>
      </c>
      <c r="AG52" s="15"/>
      <c r="AH52" s="15">
        <v>8.5</v>
      </c>
      <c r="AI52" s="15"/>
      <c r="AJ52" s="15">
        <v>6</v>
      </c>
      <c r="AL52" s="14" t="s">
        <v>416</v>
      </c>
      <c r="AM52" s="15"/>
      <c r="AN52" s="15"/>
      <c r="AO52" s="15"/>
      <c r="AP52" s="15"/>
      <c r="AQ52" s="15"/>
      <c r="AR52" s="15"/>
      <c r="AS52" s="15">
        <v>3.6666666666666665</v>
      </c>
      <c r="AT52" s="15"/>
      <c r="AU52" s="15">
        <v>4.5</v>
      </c>
      <c r="AV52" s="15"/>
      <c r="AW52" s="15">
        <v>4</v>
      </c>
      <c r="AY52" s="14" t="s">
        <v>416</v>
      </c>
      <c r="AZ52" s="15"/>
      <c r="BA52" s="15"/>
      <c r="BB52" s="15">
        <v>41000</v>
      </c>
      <c r="BC52" s="15">
        <v>87333.333333333328</v>
      </c>
      <c r="BD52" s="15">
        <v>31200</v>
      </c>
      <c r="BE52" s="15">
        <v>66840</v>
      </c>
      <c r="BG52" s="14" t="s">
        <v>416</v>
      </c>
      <c r="BH52" s="15"/>
      <c r="BI52" s="15"/>
      <c r="BJ52" s="15"/>
      <c r="BK52" s="15"/>
      <c r="BL52" s="15"/>
      <c r="BM52" s="15"/>
      <c r="BN52" s="15">
        <v>82666.666666666672</v>
      </c>
      <c r="BO52" s="15"/>
      <c r="BP52" s="15">
        <v>43100</v>
      </c>
      <c r="BQ52" s="15"/>
      <c r="BR52" s="15">
        <v>66840</v>
      </c>
      <c r="BT52" s="14" t="s">
        <v>416</v>
      </c>
      <c r="BU52" s="15"/>
      <c r="BV52" s="15">
        <v>75750</v>
      </c>
      <c r="BW52" s="15">
        <v>31200</v>
      </c>
      <c r="BX52" s="15"/>
      <c r="BY52" s="15"/>
      <c r="BZ52" s="15"/>
      <c r="CA52" s="15"/>
      <c r="CB52" s="15"/>
      <c r="CC52" s="15"/>
    </row>
    <row r="53" spans="1:81">
      <c r="A53" s="14" t="s">
        <v>654</v>
      </c>
      <c r="B53" s="16">
        <v>67564.774036395989</v>
      </c>
      <c r="K53" s="14" t="s">
        <v>654</v>
      </c>
      <c r="L53" s="15"/>
      <c r="M53" s="15">
        <v>3</v>
      </c>
      <c r="N53" s="15"/>
      <c r="O53" s="15"/>
      <c r="P53" s="15"/>
      <c r="Q53" s="15"/>
      <c r="R53" s="15"/>
      <c r="S53" s="15"/>
      <c r="T53" s="15"/>
      <c r="U53" s="15"/>
      <c r="V53" s="15">
        <v>3</v>
      </c>
      <c r="Y53" s="14" t="s">
        <v>895</v>
      </c>
      <c r="Z53" s="15">
        <v>15</v>
      </c>
      <c r="AA53" s="15">
        <v>12</v>
      </c>
      <c r="AB53" s="15">
        <v>3</v>
      </c>
      <c r="AC53" s="15">
        <v>10</v>
      </c>
      <c r="AD53" s="15">
        <v>18</v>
      </c>
      <c r="AE53" s="15"/>
      <c r="AF53" s="15"/>
      <c r="AG53" s="15"/>
      <c r="AH53" s="15"/>
      <c r="AI53" s="15"/>
      <c r="AJ53" s="15">
        <v>11.666666666666666</v>
      </c>
      <c r="AL53" s="14" t="s">
        <v>895</v>
      </c>
      <c r="AM53" s="15">
        <v>5</v>
      </c>
      <c r="AN53" s="15">
        <v>4.5</v>
      </c>
      <c r="AO53" s="15">
        <v>4</v>
      </c>
      <c r="AP53" s="15">
        <v>4</v>
      </c>
      <c r="AQ53" s="15">
        <v>3</v>
      </c>
      <c r="AR53" s="15"/>
      <c r="AS53" s="15"/>
      <c r="AT53" s="15"/>
      <c r="AU53" s="15"/>
      <c r="AV53" s="15"/>
      <c r="AW53" s="15">
        <v>4.166666666666667</v>
      </c>
      <c r="AY53" s="14" t="s">
        <v>895</v>
      </c>
      <c r="AZ53" s="15"/>
      <c r="BA53" s="15"/>
      <c r="BB53" s="15">
        <v>69871.969144538423</v>
      </c>
      <c r="BC53" s="15">
        <v>24645.74911643719</v>
      </c>
      <c r="BD53" s="15">
        <v>69871.969144538423</v>
      </c>
      <c r="BE53" s="15">
        <v>47258.859130487814</v>
      </c>
      <c r="BG53" s="14" t="s">
        <v>895</v>
      </c>
      <c r="BH53" s="15">
        <v>63519.971949580387</v>
      </c>
      <c r="BI53" s="15">
        <v>50307.817784067673</v>
      </c>
      <c r="BJ53" s="15">
        <v>19055.991584874118</v>
      </c>
      <c r="BK53" s="15">
        <v>30489.586535798586</v>
      </c>
      <c r="BL53" s="15">
        <v>69871.969144538423</v>
      </c>
      <c r="BM53" s="15"/>
      <c r="BN53" s="15"/>
      <c r="BO53" s="15"/>
      <c r="BP53" s="15"/>
      <c r="BQ53" s="15"/>
      <c r="BR53" s="15">
        <v>47258.859130487806</v>
      </c>
      <c r="BT53" s="14" t="s">
        <v>895</v>
      </c>
      <c r="BU53" s="15"/>
      <c r="BV53" s="15">
        <v>19055.991584874118</v>
      </c>
      <c r="BW53" s="15">
        <v>27440.627882218727</v>
      </c>
      <c r="BX53" s="15">
        <v>69871.969144538423</v>
      </c>
      <c r="BY53" s="15">
        <v>69871.969144538423</v>
      </c>
      <c r="BZ53" s="15"/>
      <c r="CA53" s="15"/>
      <c r="CB53" s="15"/>
      <c r="CC53" s="15"/>
    </row>
    <row r="54" spans="1:81">
      <c r="A54" s="14" t="s">
        <v>1344</v>
      </c>
      <c r="B54" s="16">
        <v>51497.005988023957</v>
      </c>
      <c r="K54" s="14" t="s">
        <v>1344</v>
      </c>
      <c r="L54" s="15"/>
      <c r="M54" s="15"/>
      <c r="N54" s="15"/>
      <c r="O54" s="15"/>
      <c r="P54" s="15"/>
      <c r="Q54" s="15"/>
      <c r="R54" s="15">
        <v>1</v>
      </c>
      <c r="S54" s="15"/>
      <c r="T54" s="15"/>
      <c r="U54" s="15"/>
      <c r="V54" s="15">
        <v>1</v>
      </c>
      <c r="Y54" s="14" t="s">
        <v>654</v>
      </c>
      <c r="Z54" s="15"/>
      <c r="AA54" s="15">
        <v>5.666666666666667</v>
      </c>
      <c r="AB54" s="15"/>
      <c r="AC54" s="15"/>
      <c r="AD54" s="15"/>
      <c r="AE54" s="15"/>
      <c r="AF54" s="15"/>
      <c r="AG54" s="15"/>
      <c r="AH54" s="15"/>
      <c r="AI54" s="15"/>
      <c r="AJ54" s="15">
        <v>5.666666666666667</v>
      </c>
      <c r="AL54" s="14" t="s">
        <v>654</v>
      </c>
      <c r="AM54" s="15"/>
      <c r="AN54" s="15">
        <v>4</v>
      </c>
      <c r="AO54" s="15"/>
      <c r="AP54" s="15"/>
      <c r="AQ54" s="15"/>
      <c r="AR54" s="15"/>
      <c r="AS54" s="15"/>
      <c r="AT54" s="15"/>
      <c r="AU54" s="15"/>
      <c r="AV54" s="15"/>
      <c r="AW54" s="15">
        <v>4</v>
      </c>
      <c r="AY54" s="14" t="s">
        <v>654</v>
      </c>
      <c r="AZ54" s="15"/>
      <c r="BA54" s="15"/>
      <c r="BB54" s="15">
        <v>41000</v>
      </c>
      <c r="BC54" s="15">
        <v>50694.322109187968</v>
      </c>
      <c r="BD54" s="15">
        <v>111000</v>
      </c>
      <c r="BE54" s="15">
        <v>67564.774036395989</v>
      </c>
      <c r="BG54" s="14" t="s">
        <v>654</v>
      </c>
      <c r="BH54" s="15"/>
      <c r="BI54" s="15">
        <v>67564.774036395989</v>
      </c>
      <c r="BJ54" s="15"/>
      <c r="BK54" s="15"/>
      <c r="BL54" s="15"/>
      <c r="BM54" s="15"/>
      <c r="BN54" s="15"/>
      <c r="BO54" s="15"/>
      <c r="BP54" s="15"/>
      <c r="BQ54" s="15"/>
      <c r="BR54" s="15">
        <v>67564.774036395989</v>
      </c>
      <c r="BT54" s="14" t="s">
        <v>654</v>
      </c>
      <c r="BU54" s="15">
        <v>41000</v>
      </c>
      <c r="BV54" s="15">
        <v>111000</v>
      </c>
      <c r="BW54" s="15">
        <v>50694.322109187968</v>
      </c>
      <c r="BX54" s="15"/>
      <c r="BY54" s="15"/>
      <c r="BZ54" s="15"/>
      <c r="CA54" s="15"/>
      <c r="CB54" s="15"/>
      <c r="CC54" s="15"/>
    </row>
    <row r="55" spans="1:81">
      <c r="A55" s="14" t="s">
        <v>1176</v>
      </c>
      <c r="B55" s="16">
        <v>42666.666666666664</v>
      </c>
      <c r="K55" s="14" t="s">
        <v>1176</v>
      </c>
      <c r="L55" s="15"/>
      <c r="M55" s="15">
        <v>2</v>
      </c>
      <c r="N55" s="15"/>
      <c r="O55" s="15"/>
      <c r="P55" s="15"/>
      <c r="Q55" s="15"/>
      <c r="R55" s="15">
        <v>1</v>
      </c>
      <c r="S55" s="15"/>
      <c r="T55" s="15"/>
      <c r="U55" s="15"/>
      <c r="V55" s="15">
        <v>3</v>
      </c>
      <c r="Y55" s="14" t="s">
        <v>1344</v>
      </c>
      <c r="Z55" s="15"/>
      <c r="AA55" s="15"/>
      <c r="AB55" s="15"/>
      <c r="AC55" s="15"/>
      <c r="AD55" s="15"/>
      <c r="AE55" s="15"/>
      <c r="AF55" s="15">
        <v>9</v>
      </c>
      <c r="AG55" s="15"/>
      <c r="AH55" s="15"/>
      <c r="AI55" s="15"/>
      <c r="AJ55" s="15">
        <v>9</v>
      </c>
      <c r="AL55" s="14" t="s">
        <v>1344</v>
      </c>
      <c r="AM55" s="15"/>
      <c r="AN55" s="15"/>
      <c r="AO55" s="15"/>
      <c r="AP55" s="15"/>
      <c r="AQ55" s="15"/>
      <c r="AR55" s="15"/>
      <c r="AS55" s="15">
        <v>4</v>
      </c>
      <c r="AT55" s="15"/>
      <c r="AU55" s="15"/>
      <c r="AV55" s="15"/>
      <c r="AW55" s="15">
        <v>4</v>
      </c>
      <c r="AY55" s="14" t="s">
        <v>1344</v>
      </c>
      <c r="AZ55" s="15"/>
      <c r="BA55" s="15"/>
      <c r="BB55" s="15"/>
      <c r="BC55" s="15">
        <v>51497.005988023957</v>
      </c>
      <c r="BD55" s="15"/>
      <c r="BE55" s="15">
        <v>51497.005988023957</v>
      </c>
      <c r="BG55" s="14" t="s">
        <v>1344</v>
      </c>
      <c r="BH55" s="15"/>
      <c r="BI55" s="15"/>
      <c r="BJ55" s="15"/>
      <c r="BK55" s="15"/>
      <c r="BL55" s="15"/>
      <c r="BM55" s="15"/>
      <c r="BN55" s="15">
        <v>51497.005988023957</v>
      </c>
      <c r="BO55" s="15"/>
      <c r="BP55" s="15"/>
      <c r="BQ55" s="15"/>
      <c r="BR55" s="15">
        <v>51497.005988023957</v>
      </c>
      <c r="BT55" s="14" t="s">
        <v>1344</v>
      </c>
      <c r="BU55" s="15"/>
      <c r="BV55" s="15"/>
      <c r="BW55" s="15">
        <v>51497.005988023957</v>
      </c>
      <c r="BX55" s="15"/>
      <c r="BY55" s="15"/>
      <c r="BZ55" s="15"/>
      <c r="CA55" s="15"/>
      <c r="CB55" s="15"/>
      <c r="CC55" s="15"/>
    </row>
    <row r="56" spans="1:81">
      <c r="A56" s="14" t="s">
        <v>1043</v>
      </c>
      <c r="B56" s="16">
        <v>15600</v>
      </c>
      <c r="K56" s="14" t="s">
        <v>1043</v>
      </c>
      <c r="L56" s="15"/>
      <c r="M56" s="15"/>
      <c r="N56" s="15"/>
      <c r="O56" s="15">
        <v>1</v>
      </c>
      <c r="P56" s="15"/>
      <c r="Q56" s="15"/>
      <c r="R56" s="15"/>
      <c r="S56" s="15"/>
      <c r="T56" s="15"/>
      <c r="U56" s="15"/>
      <c r="V56" s="15">
        <v>1</v>
      </c>
      <c r="Y56" s="14" t="s">
        <v>1176</v>
      </c>
      <c r="Z56" s="15"/>
      <c r="AA56" s="15">
        <v>11.5</v>
      </c>
      <c r="AB56" s="15"/>
      <c r="AC56" s="15"/>
      <c r="AD56" s="15"/>
      <c r="AE56" s="15"/>
      <c r="AF56" s="15">
        <v>5</v>
      </c>
      <c r="AG56" s="15"/>
      <c r="AH56" s="15"/>
      <c r="AI56" s="15"/>
      <c r="AJ56" s="15">
        <v>9.3333333333333339</v>
      </c>
      <c r="AL56" s="14" t="s">
        <v>1176</v>
      </c>
      <c r="AM56" s="15"/>
      <c r="AN56" s="15">
        <v>3.5</v>
      </c>
      <c r="AO56" s="15"/>
      <c r="AP56" s="15"/>
      <c r="AQ56" s="15"/>
      <c r="AR56" s="15"/>
      <c r="AS56" s="15">
        <v>5</v>
      </c>
      <c r="AT56" s="15"/>
      <c r="AU56" s="15"/>
      <c r="AV56" s="15"/>
      <c r="AW56" s="15">
        <v>4</v>
      </c>
      <c r="AY56" s="14" t="s">
        <v>1176</v>
      </c>
      <c r="AZ56" s="15"/>
      <c r="BA56" s="15"/>
      <c r="BB56" s="15">
        <v>36000</v>
      </c>
      <c r="BC56" s="15">
        <v>50000</v>
      </c>
      <c r="BD56" s="15">
        <v>42000</v>
      </c>
      <c r="BE56" s="15">
        <v>42666.666666666664</v>
      </c>
      <c r="BG56" s="14" t="s">
        <v>1176</v>
      </c>
      <c r="BH56" s="15"/>
      <c r="BI56" s="15">
        <v>43000</v>
      </c>
      <c r="BJ56" s="15"/>
      <c r="BK56" s="15"/>
      <c r="BL56" s="15"/>
      <c r="BM56" s="15"/>
      <c r="BN56" s="15">
        <v>42000</v>
      </c>
      <c r="BO56" s="15"/>
      <c r="BP56" s="15"/>
      <c r="BQ56" s="15"/>
      <c r="BR56" s="15">
        <v>42666.666666666664</v>
      </c>
      <c r="BT56" s="14" t="s">
        <v>1176</v>
      </c>
      <c r="BU56" s="15"/>
      <c r="BV56" s="15">
        <v>42000</v>
      </c>
      <c r="BW56" s="15">
        <v>36000</v>
      </c>
      <c r="BX56" s="15">
        <v>50000</v>
      </c>
      <c r="BY56" s="15"/>
      <c r="BZ56" s="15"/>
      <c r="CA56" s="15"/>
      <c r="CB56" s="15"/>
      <c r="CC56" s="15"/>
    </row>
    <row r="57" spans="1:81">
      <c r="A57" s="14" t="s">
        <v>1371</v>
      </c>
      <c r="B57" s="16">
        <v>4400</v>
      </c>
      <c r="K57" s="14" t="s">
        <v>1371</v>
      </c>
      <c r="L57" s="15"/>
      <c r="M57" s="15"/>
      <c r="N57" s="15"/>
      <c r="O57" s="15"/>
      <c r="P57" s="15"/>
      <c r="Q57" s="15"/>
      <c r="R57" s="15">
        <v>1</v>
      </c>
      <c r="S57" s="15"/>
      <c r="T57" s="15"/>
      <c r="U57" s="15"/>
      <c r="V57" s="15">
        <v>1</v>
      </c>
      <c r="Y57" s="14" t="s">
        <v>1043</v>
      </c>
      <c r="Z57" s="15"/>
      <c r="AA57" s="15"/>
      <c r="AB57" s="15"/>
      <c r="AC57" s="15">
        <v>13</v>
      </c>
      <c r="AD57" s="15"/>
      <c r="AE57" s="15"/>
      <c r="AF57" s="15"/>
      <c r="AG57" s="15"/>
      <c r="AH57" s="15"/>
      <c r="AI57" s="15"/>
      <c r="AJ57" s="15">
        <v>13</v>
      </c>
      <c r="AL57" s="14" t="s">
        <v>1043</v>
      </c>
      <c r="AM57" s="15"/>
      <c r="AN57" s="15"/>
      <c r="AO57" s="15"/>
      <c r="AP57" s="15">
        <v>4</v>
      </c>
      <c r="AQ57" s="15"/>
      <c r="AR57" s="15"/>
      <c r="AS57" s="15"/>
      <c r="AT57" s="15"/>
      <c r="AU57" s="15"/>
      <c r="AV57" s="15"/>
      <c r="AW57" s="15">
        <v>4</v>
      </c>
      <c r="AY57" s="14" t="s">
        <v>1043</v>
      </c>
      <c r="AZ57" s="15"/>
      <c r="BA57" s="15"/>
      <c r="BB57" s="15"/>
      <c r="BC57" s="15">
        <v>15600</v>
      </c>
      <c r="BD57" s="15"/>
      <c r="BE57" s="15">
        <v>15600</v>
      </c>
      <c r="BG57" s="14" t="s">
        <v>1043</v>
      </c>
      <c r="BH57" s="15"/>
      <c r="BI57" s="15"/>
      <c r="BJ57" s="15"/>
      <c r="BK57" s="15">
        <v>15600</v>
      </c>
      <c r="BL57" s="15"/>
      <c r="BM57" s="15"/>
      <c r="BN57" s="15"/>
      <c r="BO57" s="15"/>
      <c r="BP57" s="15"/>
      <c r="BQ57" s="15"/>
      <c r="BR57" s="15">
        <v>15600</v>
      </c>
      <c r="BT57" s="14" t="s">
        <v>1043</v>
      </c>
      <c r="BU57" s="15"/>
      <c r="BV57" s="15"/>
      <c r="BW57" s="15"/>
      <c r="BX57" s="15">
        <v>15600</v>
      </c>
      <c r="BY57" s="15"/>
      <c r="BZ57" s="15"/>
      <c r="CA57" s="15"/>
      <c r="CB57" s="15"/>
      <c r="CC57" s="15"/>
    </row>
    <row r="58" spans="1:81">
      <c r="A58" s="14" t="s">
        <v>1745</v>
      </c>
      <c r="B58" s="16">
        <v>177600</v>
      </c>
      <c r="K58" s="14" t="s">
        <v>1745</v>
      </c>
      <c r="L58" s="15">
        <v>1</v>
      </c>
      <c r="M58" s="15"/>
      <c r="N58" s="15"/>
      <c r="O58" s="15"/>
      <c r="P58" s="15"/>
      <c r="Q58" s="15"/>
      <c r="R58" s="15"/>
      <c r="S58" s="15"/>
      <c r="T58" s="15"/>
      <c r="U58" s="15"/>
      <c r="V58" s="15">
        <v>1</v>
      </c>
      <c r="Y58" s="14" t="s">
        <v>1371</v>
      </c>
      <c r="Z58" s="15"/>
      <c r="AA58" s="15"/>
      <c r="AB58" s="15"/>
      <c r="AC58" s="15"/>
      <c r="AD58" s="15"/>
      <c r="AE58" s="15"/>
      <c r="AF58" s="15">
        <v>5</v>
      </c>
      <c r="AG58" s="15"/>
      <c r="AH58" s="15"/>
      <c r="AI58" s="15"/>
      <c r="AJ58" s="15">
        <v>5</v>
      </c>
      <c r="AL58" s="14" t="s">
        <v>1371</v>
      </c>
      <c r="AM58" s="15"/>
      <c r="AN58" s="15"/>
      <c r="AO58" s="15"/>
      <c r="AP58" s="15"/>
      <c r="AQ58" s="15"/>
      <c r="AR58" s="15"/>
      <c r="AS58" s="15">
        <v>3</v>
      </c>
      <c r="AT58" s="15"/>
      <c r="AU58" s="15"/>
      <c r="AV58" s="15"/>
      <c r="AW58" s="15">
        <v>3</v>
      </c>
      <c r="AY58" s="14" t="s">
        <v>1371</v>
      </c>
      <c r="AZ58" s="15"/>
      <c r="BA58" s="15"/>
      <c r="BB58" s="15">
        <v>4400</v>
      </c>
      <c r="BC58" s="15"/>
      <c r="BD58" s="15"/>
      <c r="BE58" s="15">
        <v>4400</v>
      </c>
      <c r="BG58" s="14" t="s">
        <v>1371</v>
      </c>
      <c r="BH58" s="15"/>
      <c r="BI58" s="15"/>
      <c r="BJ58" s="15"/>
      <c r="BK58" s="15"/>
      <c r="BL58" s="15"/>
      <c r="BM58" s="15"/>
      <c r="BN58" s="15">
        <v>4400</v>
      </c>
      <c r="BO58" s="15"/>
      <c r="BP58" s="15"/>
      <c r="BQ58" s="15"/>
      <c r="BR58" s="15">
        <v>4400</v>
      </c>
      <c r="BT58" s="14" t="s">
        <v>1371</v>
      </c>
      <c r="BU58" s="15"/>
      <c r="BV58" s="15">
        <v>4400</v>
      </c>
      <c r="BW58" s="15"/>
      <c r="BX58" s="15"/>
      <c r="BY58" s="15"/>
      <c r="BZ58" s="15"/>
      <c r="CA58" s="15"/>
      <c r="CB58" s="15"/>
      <c r="CC58" s="15"/>
    </row>
    <row r="59" spans="1:81">
      <c r="A59" s="14" t="s">
        <v>1700</v>
      </c>
      <c r="B59" s="16">
        <v>24864</v>
      </c>
      <c r="K59" s="14" t="s">
        <v>1700</v>
      </c>
      <c r="L59" s="15"/>
      <c r="M59" s="15"/>
      <c r="N59" s="15"/>
      <c r="O59" s="15"/>
      <c r="P59" s="15"/>
      <c r="Q59" s="15"/>
      <c r="R59" s="15">
        <v>1</v>
      </c>
      <c r="S59" s="15"/>
      <c r="T59" s="15"/>
      <c r="U59" s="15"/>
      <c r="V59" s="15">
        <v>1</v>
      </c>
      <c r="Y59" s="14" t="s">
        <v>1745</v>
      </c>
      <c r="Z59" s="15">
        <v>6</v>
      </c>
      <c r="AA59" s="15"/>
      <c r="AB59" s="15"/>
      <c r="AC59" s="15"/>
      <c r="AD59" s="15"/>
      <c r="AE59" s="15"/>
      <c r="AF59" s="15"/>
      <c r="AG59" s="15"/>
      <c r="AH59" s="15"/>
      <c r="AI59" s="15"/>
      <c r="AJ59" s="15">
        <v>6</v>
      </c>
      <c r="AL59" s="14" t="s">
        <v>1745</v>
      </c>
      <c r="AM59" s="15">
        <v>4</v>
      </c>
      <c r="AN59" s="15"/>
      <c r="AO59" s="15"/>
      <c r="AP59" s="15"/>
      <c r="AQ59" s="15"/>
      <c r="AR59" s="15"/>
      <c r="AS59" s="15"/>
      <c r="AT59" s="15"/>
      <c r="AU59" s="15"/>
      <c r="AV59" s="15"/>
      <c r="AW59" s="15">
        <v>4</v>
      </c>
      <c r="AY59" s="14" t="s">
        <v>1745</v>
      </c>
      <c r="AZ59" s="15"/>
      <c r="BA59" s="15"/>
      <c r="BB59" s="15"/>
      <c r="BC59" s="15">
        <v>177600</v>
      </c>
      <c r="BD59" s="15"/>
      <c r="BE59" s="15">
        <v>177600</v>
      </c>
      <c r="BG59" s="14" t="s">
        <v>1745</v>
      </c>
      <c r="BH59" s="15">
        <v>177600</v>
      </c>
      <c r="BI59" s="15"/>
      <c r="BJ59" s="15"/>
      <c r="BK59" s="15"/>
      <c r="BL59" s="15"/>
      <c r="BM59" s="15"/>
      <c r="BN59" s="15"/>
      <c r="BO59" s="15"/>
      <c r="BP59" s="15"/>
      <c r="BQ59" s="15"/>
      <c r="BR59" s="15">
        <v>177600</v>
      </c>
      <c r="BT59" s="14" t="s">
        <v>1745</v>
      </c>
      <c r="BU59" s="15"/>
      <c r="BV59" s="15">
        <v>177600</v>
      </c>
      <c r="BW59" s="15"/>
      <c r="BX59" s="15"/>
      <c r="BY59" s="15"/>
      <c r="BZ59" s="15"/>
      <c r="CA59" s="15"/>
      <c r="CB59" s="15"/>
      <c r="CC59" s="15"/>
    </row>
    <row r="60" spans="1:81">
      <c r="A60" s="14" t="s">
        <v>818</v>
      </c>
      <c r="B60" s="16">
        <v>15000</v>
      </c>
      <c r="K60" s="14" t="s">
        <v>818</v>
      </c>
      <c r="L60" s="15">
        <v>1</v>
      </c>
      <c r="M60" s="15"/>
      <c r="N60" s="15"/>
      <c r="O60" s="15"/>
      <c r="P60" s="15"/>
      <c r="Q60" s="15"/>
      <c r="R60" s="15"/>
      <c r="S60" s="15"/>
      <c r="T60" s="15"/>
      <c r="U60" s="15"/>
      <c r="V60" s="15">
        <v>1</v>
      </c>
      <c r="Y60" s="14" t="s">
        <v>1700</v>
      </c>
      <c r="Z60" s="15"/>
      <c r="AA60" s="15"/>
      <c r="AB60" s="15"/>
      <c r="AC60" s="15"/>
      <c r="AD60" s="15"/>
      <c r="AE60" s="15"/>
      <c r="AF60" s="15">
        <v>8</v>
      </c>
      <c r="AG60" s="15"/>
      <c r="AH60" s="15"/>
      <c r="AI60" s="15"/>
      <c r="AJ60" s="15">
        <v>8</v>
      </c>
      <c r="AL60" s="14" t="s">
        <v>1700</v>
      </c>
      <c r="AM60" s="15"/>
      <c r="AN60" s="15"/>
      <c r="AO60" s="15"/>
      <c r="AP60" s="15"/>
      <c r="AQ60" s="15"/>
      <c r="AR60" s="15"/>
      <c r="AS60" s="15">
        <v>5</v>
      </c>
      <c r="AT60" s="15"/>
      <c r="AU60" s="15"/>
      <c r="AV60" s="15"/>
      <c r="AW60" s="15">
        <v>5</v>
      </c>
      <c r="AY60" s="14" t="s">
        <v>1700</v>
      </c>
      <c r="AZ60" s="15"/>
      <c r="BA60" s="15"/>
      <c r="BB60" s="15"/>
      <c r="BC60" s="15"/>
      <c r="BD60" s="15">
        <v>24864</v>
      </c>
      <c r="BE60" s="15">
        <v>24864</v>
      </c>
      <c r="BG60" s="14" t="s">
        <v>1700</v>
      </c>
      <c r="BH60" s="15"/>
      <c r="BI60" s="15"/>
      <c r="BJ60" s="15"/>
      <c r="BK60" s="15"/>
      <c r="BL60" s="15"/>
      <c r="BM60" s="15"/>
      <c r="BN60" s="15">
        <v>24864</v>
      </c>
      <c r="BO60" s="15"/>
      <c r="BP60" s="15"/>
      <c r="BQ60" s="15"/>
      <c r="BR60" s="15">
        <v>24864</v>
      </c>
      <c r="BT60" s="14" t="s">
        <v>1700</v>
      </c>
      <c r="BU60" s="15"/>
      <c r="BV60" s="15"/>
      <c r="BW60" s="15">
        <v>24864</v>
      </c>
      <c r="BX60" s="15"/>
      <c r="BY60" s="15"/>
      <c r="BZ60" s="15"/>
      <c r="CA60" s="15"/>
      <c r="CB60" s="15"/>
      <c r="CC60" s="15"/>
    </row>
    <row r="61" spans="1:81">
      <c r="A61" s="14" t="s">
        <v>1118</v>
      </c>
      <c r="B61" s="16">
        <v>24996.133222785022</v>
      </c>
      <c r="K61" s="14" t="s">
        <v>1118</v>
      </c>
      <c r="L61" s="15"/>
      <c r="M61" s="15">
        <v>1</v>
      </c>
      <c r="N61" s="15"/>
      <c r="O61" s="15"/>
      <c r="P61" s="15">
        <v>1</v>
      </c>
      <c r="Q61" s="15">
        <v>1</v>
      </c>
      <c r="R61" s="15">
        <v>4</v>
      </c>
      <c r="S61" s="15"/>
      <c r="T61" s="15"/>
      <c r="U61" s="15"/>
      <c r="V61" s="15">
        <v>7</v>
      </c>
      <c r="Y61" s="14" t="s">
        <v>818</v>
      </c>
      <c r="Z61" s="15">
        <v>2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>
        <v>2</v>
      </c>
      <c r="AL61" s="14" t="s">
        <v>818</v>
      </c>
      <c r="AM61" s="15">
        <v>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>
        <v>4</v>
      </c>
      <c r="AY61" s="14" t="s">
        <v>818</v>
      </c>
      <c r="AZ61" s="15"/>
      <c r="BA61" s="15"/>
      <c r="BB61" s="15"/>
      <c r="BC61" s="15">
        <v>15000</v>
      </c>
      <c r="BD61" s="15"/>
      <c r="BE61" s="15">
        <v>15000</v>
      </c>
      <c r="BG61" s="14" t="s">
        <v>818</v>
      </c>
      <c r="BH61" s="15">
        <v>15000</v>
      </c>
      <c r="BI61" s="15"/>
      <c r="BJ61" s="15"/>
      <c r="BK61" s="15"/>
      <c r="BL61" s="15"/>
      <c r="BM61" s="15"/>
      <c r="BN61" s="15"/>
      <c r="BO61" s="15"/>
      <c r="BP61" s="15"/>
      <c r="BQ61" s="15"/>
      <c r="BR61" s="15">
        <v>15000</v>
      </c>
      <c r="BT61" s="14" t="s">
        <v>818</v>
      </c>
      <c r="BU61" s="15">
        <v>15000</v>
      </c>
      <c r="BV61" s="15"/>
      <c r="BW61" s="15"/>
      <c r="BX61" s="15"/>
      <c r="BY61" s="15"/>
      <c r="BZ61" s="15"/>
      <c r="CA61" s="15"/>
      <c r="CB61" s="15"/>
      <c r="CC61" s="15"/>
    </row>
    <row r="62" spans="1:81">
      <c r="A62" s="14" t="s">
        <v>1771</v>
      </c>
      <c r="B62" s="16">
        <v>9376.2513877177607</v>
      </c>
      <c r="K62" s="14" t="s">
        <v>1771</v>
      </c>
      <c r="L62" s="15"/>
      <c r="M62" s="15"/>
      <c r="N62" s="15"/>
      <c r="O62" s="15"/>
      <c r="P62" s="15"/>
      <c r="Q62" s="15">
        <v>1</v>
      </c>
      <c r="R62" s="15"/>
      <c r="S62" s="15"/>
      <c r="T62" s="15"/>
      <c r="U62" s="15"/>
      <c r="V62" s="15">
        <v>1</v>
      </c>
      <c r="Y62" s="14" t="s">
        <v>1118</v>
      </c>
      <c r="Z62" s="15"/>
      <c r="AA62" s="15">
        <v>12</v>
      </c>
      <c r="AB62" s="15"/>
      <c r="AC62" s="15"/>
      <c r="AD62" s="15">
        <v>12</v>
      </c>
      <c r="AE62" s="15">
        <v>2</v>
      </c>
      <c r="AF62" s="15">
        <v>7</v>
      </c>
      <c r="AG62" s="15"/>
      <c r="AH62" s="15"/>
      <c r="AI62" s="15"/>
      <c r="AJ62" s="15">
        <v>7.7142857142857144</v>
      </c>
      <c r="AL62" s="14" t="s">
        <v>1118</v>
      </c>
      <c r="AM62" s="15"/>
      <c r="AN62" s="15">
        <v>2</v>
      </c>
      <c r="AO62" s="15"/>
      <c r="AP62" s="15"/>
      <c r="AQ62" s="15">
        <v>5</v>
      </c>
      <c r="AR62" s="15">
        <v>4</v>
      </c>
      <c r="AS62" s="15">
        <v>3.25</v>
      </c>
      <c r="AT62" s="15"/>
      <c r="AU62" s="15"/>
      <c r="AV62" s="15"/>
      <c r="AW62" s="15">
        <v>3.4285714285714284</v>
      </c>
      <c r="AY62" s="14" t="s">
        <v>1118</v>
      </c>
      <c r="AZ62" s="15"/>
      <c r="BA62" s="15">
        <v>33000</v>
      </c>
      <c r="BB62" s="15">
        <v>28353.650809742252</v>
      </c>
      <c r="BC62" s="15">
        <v>15206.427249917631</v>
      </c>
      <c r="BD62" s="15">
        <v>35000</v>
      </c>
      <c r="BE62" s="15">
        <v>24996.133222785022</v>
      </c>
      <c r="BG62" s="14" t="s">
        <v>1118</v>
      </c>
      <c r="BH62" s="15"/>
      <c r="BI62" s="15">
        <v>30000</v>
      </c>
      <c r="BJ62" s="15"/>
      <c r="BK62" s="15"/>
      <c r="BL62" s="15">
        <v>35000</v>
      </c>
      <c r="BM62" s="15">
        <v>11404.820437438224</v>
      </c>
      <c r="BN62" s="15">
        <v>24642.02803051423</v>
      </c>
      <c r="BO62" s="15"/>
      <c r="BP62" s="15"/>
      <c r="BQ62" s="15"/>
      <c r="BR62" s="15">
        <v>24996.133222785022</v>
      </c>
      <c r="BT62" s="14" t="s">
        <v>1118</v>
      </c>
      <c r="BU62" s="15">
        <v>13305.623843677928</v>
      </c>
      <c r="BV62" s="15">
        <v>27504.01703119852</v>
      </c>
      <c r="BW62" s="15">
        <v>32500</v>
      </c>
      <c r="BX62" s="15"/>
      <c r="BY62" s="15">
        <v>28353.650809742252</v>
      </c>
      <c r="BZ62" s="15"/>
      <c r="CA62" s="15"/>
      <c r="CB62" s="15"/>
      <c r="CC62" s="15"/>
    </row>
    <row r="63" spans="1:81">
      <c r="A63" s="14" t="s">
        <v>166</v>
      </c>
      <c r="B63" s="16">
        <v>32138.498288519273</v>
      </c>
      <c r="K63" s="14" t="s">
        <v>166</v>
      </c>
      <c r="L63" s="15">
        <v>1</v>
      </c>
      <c r="M63" s="15">
        <v>4</v>
      </c>
      <c r="N63" s="15"/>
      <c r="O63" s="15"/>
      <c r="P63" s="15">
        <v>2</v>
      </c>
      <c r="Q63" s="15"/>
      <c r="R63" s="15">
        <v>3</v>
      </c>
      <c r="S63" s="15"/>
      <c r="T63" s="15"/>
      <c r="U63" s="15"/>
      <c r="V63" s="15">
        <v>10</v>
      </c>
      <c r="Y63" s="14" t="s">
        <v>1771</v>
      </c>
      <c r="Z63" s="15"/>
      <c r="AA63" s="15"/>
      <c r="AB63" s="15"/>
      <c r="AC63" s="15"/>
      <c r="AD63" s="15"/>
      <c r="AE63" s="15">
        <v>7</v>
      </c>
      <c r="AF63" s="15"/>
      <c r="AG63" s="15"/>
      <c r="AH63" s="15"/>
      <c r="AI63" s="15"/>
      <c r="AJ63" s="15">
        <v>7</v>
      </c>
      <c r="AL63" s="14" t="s">
        <v>1771</v>
      </c>
      <c r="AM63" s="15"/>
      <c r="AN63" s="15"/>
      <c r="AO63" s="15"/>
      <c r="AP63" s="15"/>
      <c r="AQ63" s="15"/>
      <c r="AR63" s="15">
        <v>4</v>
      </c>
      <c r="AS63" s="15"/>
      <c r="AT63" s="15"/>
      <c r="AU63" s="15"/>
      <c r="AV63" s="15"/>
      <c r="AW63" s="15">
        <v>4</v>
      </c>
      <c r="AY63" s="14" t="s">
        <v>1771</v>
      </c>
      <c r="AZ63" s="15"/>
      <c r="BA63" s="15"/>
      <c r="BB63" s="15"/>
      <c r="BC63" s="15">
        <v>9376.2513877177607</v>
      </c>
      <c r="BD63" s="15"/>
      <c r="BE63" s="15">
        <v>9376.2513877177607</v>
      </c>
      <c r="BG63" s="14" t="s">
        <v>1771</v>
      </c>
      <c r="BH63" s="15"/>
      <c r="BI63" s="15"/>
      <c r="BJ63" s="15"/>
      <c r="BK63" s="15"/>
      <c r="BL63" s="15"/>
      <c r="BM63" s="15">
        <v>9376.2513877177607</v>
      </c>
      <c r="BN63" s="15"/>
      <c r="BO63" s="15"/>
      <c r="BP63" s="15"/>
      <c r="BQ63" s="15"/>
      <c r="BR63" s="15">
        <v>9376.2513877177607</v>
      </c>
      <c r="BT63" s="14" t="s">
        <v>1771</v>
      </c>
      <c r="BU63" s="15"/>
      <c r="BV63" s="15">
        <v>9376.2513877177607</v>
      </c>
      <c r="BW63" s="15"/>
      <c r="BX63" s="15"/>
      <c r="BY63" s="15"/>
      <c r="BZ63" s="15"/>
      <c r="CA63" s="15"/>
      <c r="CB63" s="15"/>
      <c r="CC63" s="15"/>
    </row>
    <row r="64" spans="1:81">
      <c r="A64" s="14" t="s">
        <v>1411</v>
      </c>
      <c r="B64" s="16">
        <v>7261.724659606657</v>
      </c>
      <c r="K64" s="14" t="s">
        <v>1411</v>
      </c>
      <c r="L64" s="15"/>
      <c r="M64" s="15">
        <v>1</v>
      </c>
      <c r="N64" s="15"/>
      <c r="O64" s="15"/>
      <c r="P64" s="15"/>
      <c r="Q64" s="15"/>
      <c r="R64" s="15"/>
      <c r="S64" s="15"/>
      <c r="T64" s="15"/>
      <c r="U64" s="15"/>
      <c r="V64" s="15">
        <v>1</v>
      </c>
      <c r="Y64" s="14" t="s">
        <v>166</v>
      </c>
      <c r="Z64" s="15">
        <v>12</v>
      </c>
      <c r="AA64" s="15">
        <v>7.75</v>
      </c>
      <c r="AB64" s="15"/>
      <c r="AC64" s="15"/>
      <c r="AD64" s="15">
        <v>7.5</v>
      </c>
      <c r="AE64" s="15"/>
      <c r="AF64" s="15">
        <v>7.666666666666667</v>
      </c>
      <c r="AG64" s="15"/>
      <c r="AH64" s="15"/>
      <c r="AI64" s="15"/>
      <c r="AJ64" s="15">
        <v>8.1</v>
      </c>
      <c r="AL64" s="14" t="s">
        <v>166</v>
      </c>
      <c r="AM64" s="15">
        <v>5</v>
      </c>
      <c r="AN64" s="15">
        <v>4.5</v>
      </c>
      <c r="AO64" s="15"/>
      <c r="AP64" s="15"/>
      <c r="AQ64" s="15">
        <v>4.5</v>
      </c>
      <c r="AR64" s="15"/>
      <c r="AS64" s="15">
        <v>4.333333333333333</v>
      </c>
      <c r="AT64" s="15"/>
      <c r="AU64" s="15"/>
      <c r="AV64" s="15"/>
      <c r="AW64" s="15">
        <v>4.5</v>
      </c>
      <c r="AY64" s="14" t="s">
        <v>166</v>
      </c>
      <c r="AZ64" s="15"/>
      <c r="BA64" s="15"/>
      <c r="BB64" s="15"/>
      <c r="BC64" s="15">
        <v>22985.599999999999</v>
      </c>
      <c r="BD64" s="15">
        <v>41291.396577038548</v>
      </c>
      <c r="BE64" s="15">
        <v>32138.498288519273</v>
      </c>
      <c r="BG64" s="14" t="s">
        <v>166</v>
      </c>
      <c r="BH64" s="15">
        <v>15500</v>
      </c>
      <c r="BI64" s="15">
        <v>24471.245721298183</v>
      </c>
      <c r="BJ64" s="15"/>
      <c r="BK64" s="15"/>
      <c r="BL64" s="15">
        <v>72500</v>
      </c>
      <c r="BM64" s="15"/>
      <c r="BN64" s="15">
        <v>21000</v>
      </c>
      <c r="BO64" s="15"/>
      <c r="BP64" s="15"/>
      <c r="BQ64" s="15"/>
      <c r="BR64" s="15">
        <v>32138.498288519273</v>
      </c>
      <c r="BT64" s="14" t="s">
        <v>166</v>
      </c>
      <c r="BU64" s="15">
        <v>11000</v>
      </c>
      <c r="BV64" s="15">
        <v>28242.666666666668</v>
      </c>
      <c r="BW64" s="15">
        <v>39131.396577038548</v>
      </c>
      <c r="BX64" s="15">
        <v>30000</v>
      </c>
      <c r="BY64" s="15"/>
      <c r="BZ64" s="15"/>
      <c r="CA64" s="15"/>
      <c r="CB64" s="15"/>
      <c r="CC64" s="15"/>
    </row>
    <row r="65" spans="1:81">
      <c r="A65" s="14" t="s">
        <v>1291</v>
      </c>
      <c r="B65" s="16">
        <v>13500</v>
      </c>
      <c r="K65" s="14" t="s">
        <v>1291</v>
      </c>
      <c r="L65" s="15"/>
      <c r="M65" s="15"/>
      <c r="N65" s="15"/>
      <c r="O65" s="15"/>
      <c r="P65" s="15"/>
      <c r="Q65" s="15"/>
      <c r="R65" s="15">
        <v>1</v>
      </c>
      <c r="S65" s="15"/>
      <c r="T65" s="15"/>
      <c r="U65" s="15"/>
      <c r="V65" s="15">
        <v>1</v>
      </c>
      <c r="Y65" s="14" t="s">
        <v>1411</v>
      </c>
      <c r="Z65" s="15"/>
      <c r="AA65" s="15">
        <v>2</v>
      </c>
      <c r="AB65" s="15"/>
      <c r="AC65" s="15"/>
      <c r="AD65" s="15"/>
      <c r="AE65" s="15"/>
      <c r="AF65" s="15"/>
      <c r="AG65" s="15"/>
      <c r="AH65" s="15"/>
      <c r="AI65" s="15"/>
      <c r="AJ65" s="15">
        <v>2</v>
      </c>
      <c r="AL65" s="14" t="s">
        <v>1411</v>
      </c>
      <c r="AM65" s="15"/>
      <c r="AN65" s="15">
        <v>5</v>
      </c>
      <c r="AO65" s="15"/>
      <c r="AP65" s="15"/>
      <c r="AQ65" s="15"/>
      <c r="AR65" s="15"/>
      <c r="AS65" s="15"/>
      <c r="AT65" s="15"/>
      <c r="AU65" s="15"/>
      <c r="AV65" s="15"/>
      <c r="AW65" s="15">
        <v>5</v>
      </c>
      <c r="AY65" s="14" t="s">
        <v>1411</v>
      </c>
      <c r="AZ65" s="15"/>
      <c r="BA65" s="15"/>
      <c r="BB65" s="15"/>
      <c r="BC65" s="15"/>
      <c r="BD65" s="15">
        <v>7261.724659606657</v>
      </c>
      <c r="BE65" s="15">
        <v>7261.724659606657</v>
      </c>
      <c r="BG65" s="14" t="s">
        <v>1411</v>
      </c>
      <c r="BH65" s="15"/>
      <c r="BI65" s="15">
        <v>7261.724659606657</v>
      </c>
      <c r="BJ65" s="15"/>
      <c r="BK65" s="15"/>
      <c r="BL65" s="15"/>
      <c r="BM65" s="15"/>
      <c r="BN65" s="15"/>
      <c r="BO65" s="15"/>
      <c r="BP65" s="15"/>
      <c r="BQ65" s="15"/>
      <c r="BR65" s="15">
        <v>7261.724659606657</v>
      </c>
      <c r="BT65" s="14" t="s">
        <v>1411</v>
      </c>
      <c r="BU65" s="15">
        <v>7261.724659606657</v>
      </c>
      <c r="BV65" s="15"/>
      <c r="BW65" s="15"/>
      <c r="BX65" s="15"/>
      <c r="BY65" s="15"/>
      <c r="BZ65" s="15"/>
      <c r="CA65" s="15"/>
      <c r="CB65" s="15"/>
      <c r="CC65" s="15"/>
    </row>
    <row r="66" spans="1:81">
      <c r="A66" s="14" t="s">
        <v>1731</v>
      </c>
      <c r="B66" s="16">
        <v>13745.704467353951</v>
      </c>
      <c r="K66" s="14" t="s">
        <v>1731</v>
      </c>
      <c r="L66" s="15"/>
      <c r="M66" s="15"/>
      <c r="N66" s="15"/>
      <c r="O66" s="15">
        <v>1</v>
      </c>
      <c r="P66" s="15"/>
      <c r="Q66" s="15"/>
      <c r="R66" s="15"/>
      <c r="S66" s="15"/>
      <c r="T66" s="15"/>
      <c r="U66" s="15"/>
      <c r="V66" s="15">
        <v>1</v>
      </c>
      <c r="Y66" s="14" t="s">
        <v>1291</v>
      </c>
      <c r="Z66" s="15"/>
      <c r="AA66" s="15"/>
      <c r="AB66" s="15"/>
      <c r="AC66" s="15"/>
      <c r="AD66" s="15"/>
      <c r="AE66" s="15"/>
      <c r="AF66" s="15">
        <v>13</v>
      </c>
      <c r="AG66" s="15"/>
      <c r="AH66" s="15"/>
      <c r="AI66" s="15"/>
      <c r="AJ66" s="15">
        <v>13</v>
      </c>
      <c r="AL66" s="14" t="s">
        <v>1291</v>
      </c>
      <c r="AM66" s="15"/>
      <c r="AN66" s="15"/>
      <c r="AO66" s="15"/>
      <c r="AP66" s="15"/>
      <c r="AQ66" s="15"/>
      <c r="AR66" s="15"/>
      <c r="AS66" s="15">
        <v>4</v>
      </c>
      <c r="AT66" s="15"/>
      <c r="AU66" s="15"/>
      <c r="AV66" s="15"/>
      <c r="AW66" s="15">
        <v>4</v>
      </c>
      <c r="AY66" s="14" t="s">
        <v>1291</v>
      </c>
      <c r="AZ66" s="15"/>
      <c r="BA66" s="15"/>
      <c r="BB66" s="15"/>
      <c r="BC66" s="15">
        <v>13500</v>
      </c>
      <c r="BD66" s="15"/>
      <c r="BE66" s="15">
        <v>13500</v>
      </c>
      <c r="BG66" s="14" t="s">
        <v>1291</v>
      </c>
      <c r="BH66" s="15"/>
      <c r="BI66" s="15"/>
      <c r="BJ66" s="15"/>
      <c r="BK66" s="15"/>
      <c r="BL66" s="15"/>
      <c r="BM66" s="15"/>
      <c r="BN66" s="15">
        <v>13500</v>
      </c>
      <c r="BO66" s="15"/>
      <c r="BP66" s="15"/>
      <c r="BQ66" s="15"/>
      <c r="BR66" s="15">
        <v>13500</v>
      </c>
      <c r="BT66" s="14" t="s">
        <v>1291</v>
      </c>
      <c r="BU66" s="15"/>
      <c r="BV66" s="15"/>
      <c r="BW66" s="15"/>
      <c r="BX66" s="15">
        <v>13500</v>
      </c>
      <c r="BY66" s="15"/>
      <c r="BZ66" s="15"/>
      <c r="CA66" s="15"/>
      <c r="CB66" s="15"/>
      <c r="CC66" s="15"/>
    </row>
    <row r="67" spans="1:81">
      <c r="A67" s="14" t="s">
        <v>577</v>
      </c>
      <c r="B67" s="16">
        <v>24000</v>
      </c>
      <c r="K67" s="14" t="s">
        <v>577</v>
      </c>
      <c r="L67" s="15"/>
      <c r="M67" s="15"/>
      <c r="N67" s="15"/>
      <c r="O67" s="15"/>
      <c r="P67" s="15"/>
      <c r="Q67" s="15">
        <v>1</v>
      </c>
      <c r="R67" s="15"/>
      <c r="S67" s="15"/>
      <c r="T67" s="15"/>
      <c r="U67" s="15"/>
      <c r="V67" s="15">
        <v>1</v>
      </c>
      <c r="Y67" s="14" t="s">
        <v>1731</v>
      </c>
      <c r="Z67" s="15"/>
      <c r="AA67" s="15"/>
      <c r="AB67" s="15"/>
      <c r="AC67" s="15">
        <v>8</v>
      </c>
      <c r="AD67" s="15"/>
      <c r="AE67" s="15"/>
      <c r="AF67" s="15"/>
      <c r="AG67" s="15"/>
      <c r="AH67" s="15"/>
      <c r="AI67" s="15"/>
      <c r="AJ67" s="15">
        <v>8</v>
      </c>
      <c r="AL67" s="14" t="s">
        <v>1731</v>
      </c>
      <c r="AM67" s="15"/>
      <c r="AN67" s="15"/>
      <c r="AO67" s="15"/>
      <c r="AP67" s="15">
        <v>5</v>
      </c>
      <c r="AQ67" s="15"/>
      <c r="AR67" s="15"/>
      <c r="AS67" s="15"/>
      <c r="AT67" s="15"/>
      <c r="AU67" s="15"/>
      <c r="AV67" s="15"/>
      <c r="AW67" s="15">
        <v>5</v>
      </c>
      <c r="AY67" s="14" t="s">
        <v>1731</v>
      </c>
      <c r="AZ67" s="15"/>
      <c r="BA67" s="15"/>
      <c r="BB67" s="15"/>
      <c r="BC67" s="15"/>
      <c r="BD67" s="15">
        <v>13745.704467353951</v>
      </c>
      <c r="BE67" s="15">
        <v>13745.704467353951</v>
      </c>
      <c r="BG67" s="14" t="s">
        <v>1731</v>
      </c>
      <c r="BH67" s="15"/>
      <c r="BI67" s="15"/>
      <c r="BJ67" s="15"/>
      <c r="BK67" s="15">
        <v>13745.704467353951</v>
      </c>
      <c r="BL67" s="15"/>
      <c r="BM67" s="15"/>
      <c r="BN67" s="15"/>
      <c r="BO67" s="15"/>
      <c r="BP67" s="15"/>
      <c r="BQ67" s="15"/>
      <c r="BR67" s="15">
        <v>13745.704467353951</v>
      </c>
      <c r="BT67" s="14" t="s">
        <v>1731</v>
      </c>
      <c r="BU67" s="15"/>
      <c r="BV67" s="15"/>
      <c r="BW67" s="15">
        <v>13745.704467353951</v>
      </c>
      <c r="BX67" s="15"/>
      <c r="BY67" s="15"/>
      <c r="BZ67" s="15"/>
      <c r="CA67" s="15"/>
      <c r="CB67" s="15"/>
      <c r="CC67" s="15"/>
    </row>
    <row r="68" spans="1:81">
      <c r="A68" s="14" t="s">
        <v>1444</v>
      </c>
      <c r="B68" s="16">
        <v>17700</v>
      </c>
      <c r="K68" s="14" t="s">
        <v>1444</v>
      </c>
      <c r="L68" s="15"/>
      <c r="M68" s="15"/>
      <c r="N68" s="15"/>
      <c r="O68" s="15"/>
      <c r="P68" s="15"/>
      <c r="Q68" s="15"/>
      <c r="R68" s="15">
        <v>2</v>
      </c>
      <c r="S68" s="15"/>
      <c r="T68" s="15"/>
      <c r="U68" s="15"/>
      <c r="V68" s="15">
        <v>2</v>
      </c>
      <c r="Y68" s="14" t="s">
        <v>577</v>
      </c>
      <c r="Z68" s="15"/>
      <c r="AA68" s="15"/>
      <c r="AB68" s="15"/>
      <c r="AC68" s="15"/>
      <c r="AD68" s="15"/>
      <c r="AE68" s="15">
        <v>5</v>
      </c>
      <c r="AF68" s="15"/>
      <c r="AG68" s="15"/>
      <c r="AH68" s="15"/>
      <c r="AI68" s="15"/>
      <c r="AJ68" s="15">
        <v>5</v>
      </c>
      <c r="AL68" s="14" t="s">
        <v>577</v>
      </c>
      <c r="AM68" s="15"/>
      <c r="AN68" s="15"/>
      <c r="AO68" s="15"/>
      <c r="AP68" s="15"/>
      <c r="AQ68" s="15"/>
      <c r="AR68" s="15">
        <v>3</v>
      </c>
      <c r="AS68" s="15"/>
      <c r="AT68" s="15"/>
      <c r="AU68" s="15"/>
      <c r="AV68" s="15"/>
      <c r="AW68" s="15">
        <v>3</v>
      </c>
      <c r="AY68" s="14" t="s">
        <v>577</v>
      </c>
      <c r="AZ68" s="15"/>
      <c r="BA68" s="15"/>
      <c r="BB68" s="15">
        <v>24000</v>
      </c>
      <c r="BC68" s="15"/>
      <c r="BD68" s="15"/>
      <c r="BE68" s="15">
        <v>24000</v>
      </c>
      <c r="BG68" s="14" t="s">
        <v>577</v>
      </c>
      <c r="BH68" s="15"/>
      <c r="BI68" s="15"/>
      <c r="BJ68" s="15"/>
      <c r="BK68" s="15"/>
      <c r="BL68" s="15"/>
      <c r="BM68" s="15">
        <v>24000</v>
      </c>
      <c r="BN68" s="15"/>
      <c r="BO68" s="15"/>
      <c r="BP68" s="15"/>
      <c r="BQ68" s="15"/>
      <c r="BR68" s="15">
        <v>24000</v>
      </c>
      <c r="BT68" s="14" t="s">
        <v>577</v>
      </c>
      <c r="BU68" s="15"/>
      <c r="BV68" s="15">
        <v>24000</v>
      </c>
      <c r="BW68" s="15"/>
      <c r="BX68" s="15"/>
      <c r="BY68" s="15"/>
      <c r="BZ68" s="15"/>
      <c r="CA68" s="15"/>
      <c r="CB68" s="15"/>
      <c r="CC68" s="15"/>
    </row>
    <row r="69" spans="1:81">
      <c r="A69" s="14" t="s">
        <v>1679</v>
      </c>
      <c r="B69" s="16">
        <v>12000</v>
      </c>
      <c r="K69" s="14" t="s">
        <v>1679</v>
      </c>
      <c r="L69" s="15"/>
      <c r="M69" s="15">
        <v>1</v>
      </c>
      <c r="N69" s="15"/>
      <c r="O69" s="15"/>
      <c r="P69" s="15"/>
      <c r="Q69" s="15"/>
      <c r="R69" s="15"/>
      <c r="S69" s="15"/>
      <c r="T69" s="15"/>
      <c r="U69" s="15"/>
      <c r="V69" s="15">
        <v>1</v>
      </c>
      <c r="Y69" s="14" t="s">
        <v>1444</v>
      </c>
      <c r="Z69" s="15"/>
      <c r="AA69" s="15"/>
      <c r="AB69" s="15"/>
      <c r="AC69" s="15"/>
      <c r="AD69" s="15"/>
      <c r="AE69" s="15"/>
      <c r="AF69" s="15">
        <v>10</v>
      </c>
      <c r="AG69" s="15"/>
      <c r="AH69" s="15"/>
      <c r="AI69" s="15"/>
      <c r="AJ69" s="15">
        <v>10</v>
      </c>
      <c r="AL69" s="14" t="s">
        <v>1444</v>
      </c>
      <c r="AM69" s="15"/>
      <c r="AN69" s="15"/>
      <c r="AO69" s="15"/>
      <c r="AP69" s="15"/>
      <c r="AQ69" s="15"/>
      <c r="AR69" s="15"/>
      <c r="AS69" s="15">
        <v>3</v>
      </c>
      <c r="AT69" s="15"/>
      <c r="AU69" s="15"/>
      <c r="AV69" s="15"/>
      <c r="AW69" s="15">
        <v>3</v>
      </c>
      <c r="AY69" s="14" t="s">
        <v>1444</v>
      </c>
      <c r="AZ69" s="15"/>
      <c r="BA69" s="15">
        <v>20400</v>
      </c>
      <c r="BB69" s="15"/>
      <c r="BC69" s="15">
        <v>15000</v>
      </c>
      <c r="BD69" s="15"/>
      <c r="BE69" s="15">
        <v>17700</v>
      </c>
      <c r="BG69" s="14" t="s">
        <v>1444</v>
      </c>
      <c r="BH69" s="15"/>
      <c r="BI69" s="15"/>
      <c r="BJ69" s="15"/>
      <c r="BK69" s="15"/>
      <c r="BL69" s="15"/>
      <c r="BM69" s="15"/>
      <c r="BN69" s="15">
        <v>17700</v>
      </c>
      <c r="BO69" s="15"/>
      <c r="BP69" s="15"/>
      <c r="BQ69" s="15"/>
      <c r="BR69" s="15">
        <v>17700</v>
      </c>
      <c r="BT69" s="14" t="s">
        <v>1444</v>
      </c>
      <c r="BU69" s="15"/>
      <c r="BV69" s="15"/>
      <c r="BW69" s="15">
        <v>17700</v>
      </c>
      <c r="BX69" s="15"/>
      <c r="BY69" s="15"/>
      <c r="BZ69" s="15"/>
      <c r="CA69" s="15"/>
      <c r="CB69" s="15"/>
      <c r="CC69" s="15"/>
    </row>
    <row r="70" spans="1:81">
      <c r="A70" s="14" t="s">
        <v>628</v>
      </c>
      <c r="B70" s="16">
        <v>73006.431203838249</v>
      </c>
      <c r="K70" s="14" t="s">
        <v>628</v>
      </c>
      <c r="L70" s="15">
        <v>1</v>
      </c>
      <c r="M70" s="15">
        <v>12</v>
      </c>
      <c r="N70" s="15">
        <v>1</v>
      </c>
      <c r="O70" s="15">
        <v>2</v>
      </c>
      <c r="P70" s="15"/>
      <c r="Q70" s="15">
        <v>2</v>
      </c>
      <c r="R70" s="15">
        <v>4</v>
      </c>
      <c r="S70" s="15"/>
      <c r="T70" s="15">
        <v>1</v>
      </c>
      <c r="U70" s="15"/>
      <c r="V70" s="15">
        <v>23</v>
      </c>
      <c r="Y70" s="14" t="s">
        <v>1679</v>
      </c>
      <c r="Z70" s="15"/>
      <c r="AA70" s="15">
        <v>0</v>
      </c>
      <c r="AB70" s="15"/>
      <c r="AC70" s="15"/>
      <c r="AD70" s="15"/>
      <c r="AE70" s="15"/>
      <c r="AF70" s="15"/>
      <c r="AG70" s="15"/>
      <c r="AH70" s="15"/>
      <c r="AI70" s="15"/>
      <c r="AJ70" s="15">
        <v>0</v>
      </c>
      <c r="AL70" s="14" t="s">
        <v>1679</v>
      </c>
      <c r="AM70" s="15"/>
      <c r="AN70" s="15">
        <v>3</v>
      </c>
      <c r="AO70" s="15"/>
      <c r="AP70" s="15"/>
      <c r="AQ70" s="15"/>
      <c r="AR70" s="15"/>
      <c r="AS70" s="15"/>
      <c r="AT70" s="15"/>
      <c r="AU70" s="15"/>
      <c r="AV70" s="15"/>
      <c r="AW70" s="15">
        <v>3</v>
      </c>
      <c r="AY70" s="14" t="s">
        <v>1679</v>
      </c>
      <c r="AZ70" s="15"/>
      <c r="BA70" s="15"/>
      <c r="BB70" s="15">
        <v>12000</v>
      </c>
      <c r="BC70" s="15"/>
      <c r="BD70" s="15"/>
      <c r="BE70" s="15">
        <v>12000</v>
      </c>
      <c r="BG70" s="14" t="s">
        <v>1679</v>
      </c>
      <c r="BH70" s="15"/>
      <c r="BI70" s="15">
        <v>12000</v>
      </c>
      <c r="BJ70" s="15"/>
      <c r="BK70" s="15"/>
      <c r="BL70" s="15"/>
      <c r="BM70" s="15"/>
      <c r="BN70" s="15"/>
      <c r="BO70" s="15"/>
      <c r="BP70" s="15"/>
      <c r="BQ70" s="15"/>
      <c r="BR70" s="15">
        <v>12000</v>
      </c>
      <c r="BT70" s="14" t="s">
        <v>1679</v>
      </c>
      <c r="BU70" s="15">
        <v>12000</v>
      </c>
      <c r="BV70" s="15"/>
      <c r="BW70" s="15"/>
      <c r="BX70" s="15"/>
      <c r="BY70" s="15"/>
      <c r="BZ70" s="15"/>
      <c r="CA70" s="15"/>
      <c r="CB70" s="15"/>
      <c r="CC70" s="15"/>
    </row>
    <row r="71" spans="1:81">
      <c r="A71" s="14" t="s">
        <v>672</v>
      </c>
      <c r="B71" s="16">
        <v>70287.554967112796</v>
      </c>
      <c r="K71" s="14" t="s">
        <v>672</v>
      </c>
      <c r="L71" s="15">
        <v>3</v>
      </c>
      <c r="M71" s="15">
        <v>6</v>
      </c>
      <c r="N71" s="15">
        <v>1</v>
      </c>
      <c r="O71" s="15"/>
      <c r="P71" s="15"/>
      <c r="Q71" s="15">
        <v>1</v>
      </c>
      <c r="R71" s="15">
        <v>4</v>
      </c>
      <c r="S71" s="15"/>
      <c r="T71" s="15"/>
      <c r="U71" s="15"/>
      <c r="V71" s="15">
        <v>15</v>
      </c>
      <c r="Y71" s="14" t="s">
        <v>628</v>
      </c>
      <c r="Z71" s="15">
        <v>25</v>
      </c>
      <c r="AA71" s="15">
        <v>8.4166666666666661</v>
      </c>
      <c r="AB71" s="15">
        <v>8</v>
      </c>
      <c r="AC71" s="15">
        <v>12.5</v>
      </c>
      <c r="AD71" s="15"/>
      <c r="AE71" s="15">
        <v>4.5</v>
      </c>
      <c r="AF71" s="15">
        <v>12.5</v>
      </c>
      <c r="AG71" s="15"/>
      <c r="AH71" s="15">
        <v>15</v>
      </c>
      <c r="AI71" s="15"/>
      <c r="AJ71" s="15">
        <v>10.130434782608695</v>
      </c>
      <c r="AL71" s="14" t="s">
        <v>628</v>
      </c>
      <c r="AM71" s="15">
        <v>5</v>
      </c>
      <c r="AN71" s="15">
        <v>3.6666666666666665</v>
      </c>
      <c r="AO71" s="15">
        <v>2</v>
      </c>
      <c r="AP71" s="15">
        <v>4</v>
      </c>
      <c r="AQ71" s="15"/>
      <c r="AR71" s="15">
        <v>4</v>
      </c>
      <c r="AS71" s="15">
        <v>3.5</v>
      </c>
      <c r="AT71" s="15"/>
      <c r="AU71" s="15">
        <v>5</v>
      </c>
      <c r="AV71" s="15"/>
      <c r="AW71" s="15">
        <v>3.7391304347826089</v>
      </c>
      <c r="AY71" s="14" t="s">
        <v>628</v>
      </c>
      <c r="AZ71" s="15"/>
      <c r="BA71" s="15">
        <v>48116.37875180714</v>
      </c>
      <c r="BB71" s="15">
        <v>63519.971949580387</v>
      </c>
      <c r="BC71" s="15">
        <v>64559.389672391699</v>
      </c>
      <c r="BD71" s="15">
        <v>117193.84008720021</v>
      </c>
      <c r="BE71" s="15">
        <v>73006.431203838249</v>
      </c>
      <c r="BG71" s="14" t="s">
        <v>628</v>
      </c>
      <c r="BH71" s="15">
        <v>62564.631571458704</v>
      </c>
      <c r="BI71" s="15">
        <v>62090.772580714809</v>
      </c>
      <c r="BJ71" s="15">
        <v>38111.983169748237</v>
      </c>
      <c r="BK71" s="15">
        <v>71142.368583530042</v>
      </c>
      <c r="BL71" s="15"/>
      <c r="BM71" s="15">
        <v>64790.371388571999</v>
      </c>
      <c r="BN71" s="15">
        <v>76859.166058992269</v>
      </c>
      <c r="BO71" s="15"/>
      <c r="BP71" s="15">
        <v>254079.88779832155</v>
      </c>
      <c r="BQ71" s="15"/>
      <c r="BR71" s="15">
        <v>73006.431203838249</v>
      </c>
      <c r="BT71" s="14" t="s">
        <v>628</v>
      </c>
      <c r="BU71" s="15">
        <v>50815.977559664309</v>
      </c>
      <c r="BV71" s="15">
        <v>63281.772054769455</v>
      </c>
      <c r="BW71" s="15">
        <v>55103.575666260993</v>
      </c>
      <c r="BX71" s="15">
        <v>97730.01398528296</v>
      </c>
      <c r="BY71" s="15"/>
      <c r="BZ71" s="15">
        <v>83368.692784385275</v>
      </c>
      <c r="CA71" s="15"/>
      <c r="CB71" s="15"/>
      <c r="CC71" s="15"/>
    </row>
    <row r="72" spans="1:81">
      <c r="A72" s="14" t="s">
        <v>870</v>
      </c>
      <c r="B72" s="16">
        <v>13494.896250642014</v>
      </c>
      <c r="K72" s="14" t="s">
        <v>870</v>
      </c>
      <c r="L72" s="15"/>
      <c r="M72" s="15">
        <v>1</v>
      </c>
      <c r="N72" s="15"/>
      <c r="O72" s="15"/>
      <c r="P72" s="15"/>
      <c r="Q72" s="15"/>
      <c r="R72" s="15">
        <v>2</v>
      </c>
      <c r="S72" s="15"/>
      <c r="T72" s="15"/>
      <c r="U72" s="15"/>
      <c r="V72" s="15">
        <v>3</v>
      </c>
      <c r="Y72" s="14" t="s">
        <v>672</v>
      </c>
      <c r="Z72" s="15">
        <v>13</v>
      </c>
      <c r="AA72" s="15">
        <v>10.666666666666666</v>
      </c>
      <c r="AB72" s="15">
        <v>10</v>
      </c>
      <c r="AC72" s="15"/>
      <c r="AD72" s="15"/>
      <c r="AE72" s="15">
        <v>5</v>
      </c>
      <c r="AF72" s="15">
        <v>16.5</v>
      </c>
      <c r="AG72" s="15"/>
      <c r="AH72" s="15"/>
      <c r="AI72" s="15"/>
      <c r="AJ72" s="15">
        <v>12.266666666666667</v>
      </c>
      <c r="AL72" s="14" t="s">
        <v>672</v>
      </c>
      <c r="AM72" s="15">
        <v>4.333333333333333</v>
      </c>
      <c r="AN72" s="15">
        <v>4.166666666666667</v>
      </c>
      <c r="AO72" s="15">
        <v>3</v>
      </c>
      <c r="AP72" s="15"/>
      <c r="AQ72" s="15"/>
      <c r="AR72" s="15">
        <v>4</v>
      </c>
      <c r="AS72" s="15">
        <v>3.75</v>
      </c>
      <c r="AT72" s="15"/>
      <c r="AU72" s="15"/>
      <c r="AV72" s="15"/>
      <c r="AW72" s="15">
        <v>4</v>
      </c>
      <c r="AY72" s="14" t="s">
        <v>672</v>
      </c>
      <c r="AZ72" s="15"/>
      <c r="BA72" s="15"/>
      <c r="BB72" s="15">
        <v>83939.702340123462</v>
      </c>
      <c r="BC72" s="15">
        <v>70910.118911522673</v>
      </c>
      <c r="BD72" s="15">
        <v>54767.715760872466</v>
      </c>
      <c r="BE72" s="15">
        <v>70287.554967112796</v>
      </c>
      <c r="BG72" s="14" t="s">
        <v>672</v>
      </c>
      <c r="BH72" s="15">
        <v>66465.674467078221</v>
      </c>
      <c r="BI72" s="15">
        <v>53990.226887226374</v>
      </c>
      <c r="BJ72" s="15">
        <v>72000</v>
      </c>
      <c r="BK72" s="15"/>
      <c r="BL72" s="15"/>
      <c r="BM72" s="15">
        <v>39879.404680246938</v>
      </c>
      <c r="BN72" s="15">
        <v>104773.88377546301</v>
      </c>
      <c r="BO72" s="15"/>
      <c r="BP72" s="15"/>
      <c r="BQ72" s="15"/>
      <c r="BR72" s="15">
        <v>70287.554967112796</v>
      </c>
      <c r="BT72" s="14" t="s">
        <v>672</v>
      </c>
      <c r="BU72" s="15"/>
      <c r="BV72" s="15">
        <v>56812.391328622252</v>
      </c>
      <c r="BW72" s="15">
        <v>58876.389797253112</v>
      </c>
      <c r="BX72" s="15">
        <v>65801.017722407443</v>
      </c>
      <c r="BY72" s="15">
        <v>97885.434446234591</v>
      </c>
      <c r="BZ72" s="15">
        <v>103686.45216864203</v>
      </c>
      <c r="CA72" s="15"/>
      <c r="CB72" s="15"/>
      <c r="CC72" s="15"/>
    </row>
    <row r="73" spans="1:81">
      <c r="A73" s="14" t="s">
        <v>583</v>
      </c>
      <c r="B73" s="16">
        <v>99016.174371435307</v>
      </c>
      <c r="K73" s="14" t="s">
        <v>583</v>
      </c>
      <c r="L73" s="15">
        <v>1</v>
      </c>
      <c r="M73" s="15">
        <v>1</v>
      </c>
      <c r="N73" s="15"/>
      <c r="O73" s="15">
        <v>2</v>
      </c>
      <c r="P73" s="15"/>
      <c r="Q73" s="15"/>
      <c r="R73" s="15">
        <v>3</v>
      </c>
      <c r="S73" s="15"/>
      <c r="T73" s="15"/>
      <c r="U73" s="15"/>
      <c r="V73" s="15">
        <v>7</v>
      </c>
      <c r="Y73" s="14" t="s">
        <v>870</v>
      </c>
      <c r="Z73" s="15"/>
      <c r="AA73" s="15">
        <v>7</v>
      </c>
      <c r="AB73" s="15"/>
      <c r="AC73" s="15"/>
      <c r="AD73" s="15"/>
      <c r="AE73" s="15"/>
      <c r="AF73" s="15">
        <v>5</v>
      </c>
      <c r="AG73" s="15"/>
      <c r="AH73" s="15"/>
      <c r="AI73" s="15"/>
      <c r="AJ73" s="15">
        <v>5.666666666666667</v>
      </c>
      <c r="AL73" s="14" t="s">
        <v>870</v>
      </c>
      <c r="AM73" s="15"/>
      <c r="AN73" s="15">
        <v>5</v>
      </c>
      <c r="AO73" s="15"/>
      <c r="AP73" s="15"/>
      <c r="AQ73" s="15"/>
      <c r="AR73" s="15"/>
      <c r="AS73" s="15">
        <v>3.5</v>
      </c>
      <c r="AT73" s="15"/>
      <c r="AU73" s="15"/>
      <c r="AV73" s="15"/>
      <c r="AW73" s="15">
        <v>4</v>
      </c>
      <c r="AY73" s="14" t="s">
        <v>870</v>
      </c>
      <c r="AZ73" s="15"/>
      <c r="BA73" s="15"/>
      <c r="BB73" s="15">
        <v>9171.0323574730355</v>
      </c>
      <c r="BC73" s="15">
        <v>12326.656394453004</v>
      </c>
      <c r="BD73" s="15">
        <v>18987</v>
      </c>
      <c r="BE73" s="15">
        <v>13494.896250642014</v>
      </c>
      <c r="BG73" s="14" t="s">
        <v>870</v>
      </c>
      <c r="BH73" s="15"/>
      <c r="BI73" s="15">
        <v>18987</v>
      </c>
      <c r="BJ73" s="15"/>
      <c r="BK73" s="15"/>
      <c r="BL73" s="15"/>
      <c r="BM73" s="15"/>
      <c r="BN73" s="15">
        <v>10748.844375963021</v>
      </c>
      <c r="BO73" s="15"/>
      <c r="BP73" s="15"/>
      <c r="BQ73" s="15"/>
      <c r="BR73" s="15">
        <v>13494.896250642014</v>
      </c>
      <c r="BT73" s="14" t="s">
        <v>870</v>
      </c>
      <c r="BU73" s="15"/>
      <c r="BV73" s="15">
        <v>13494.896250642014</v>
      </c>
      <c r="BW73" s="15"/>
      <c r="BX73" s="15"/>
      <c r="BY73" s="15"/>
      <c r="BZ73" s="15"/>
      <c r="CA73" s="15"/>
      <c r="CB73" s="15"/>
      <c r="CC73" s="15"/>
    </row>
    <row r="74" spans="1:81">
      <c r="A74" s="14" t="s">
        <v>2004</v>
      </c>
      <c r="B74" s="16">
        <v>100800</v>
      </c>
      <c r="K74" s="14" t="s">
        <v>2004</v>
      </c>
      <c r="L74" s="15"/>
      <c r="M74" s="15"/>
      <c r="N74" s="15"/>
      <c r="O74" s="15"/>
      <c r="P74" s="15">
        <v>1</v>
      </c>
      <c r="Q74" s="15"/>
      <c r="R74" s="15"/>
      <c r="S74" s="15"/>
      <c r="T74" s="15"/>
      <c r="U74" s="15"/>
      <c r="V74" s="15">
        <v>1</v>
      </c>
      <c r="Y74" s="14" t="s">
        <v>583</v>
      </c>
      <c r="Z74" s="15">
        <v>4</v>
      </c>
      <c r="AA74" s="15">
        <v>5</v>
      </c>
      <c r="AB74" s="15"/>
      <c r="AC74" s="15">
        <v>8.5</v>
      </c>
      <c r="AD74" s="15"/>
      <c r="AE74" s="15"/>
      <c r="AF74" s="15">
        <v>13.666666666666666</v>
      </c>
      <c r="AG74" s="15"/>
      <c r="AH74" s="15"/>
      <c r="AI74" s="15"/>
      <c r="AJ74" s="15">
        <v>9.5714285714285712</v>
      </c>
      <c r="AL74" s="14" t="s">
        <v>583</v>
      </c>
      <c r="AM74" s="15">
        <v>3</v>
      </c>
      <c r="AN74" s="15">
        <v>5</v>
      </c>
      <c r="AO74" s="15"/>
      <c r="AP74" s="15">
        <v>4.5</v>
      </c>
      <c r="AQ74" s="15"/>
      <c r="AR74" s="15"/>
      <c r="AS74" s="15">
        <v>3.3333333333333335</v>
      </c>
      <c r="AT74" s="15"/>
      <c r="AU74" s="15"/>
      <c r="AV74" s="15"/>
      <c r="AW74" s="15">
        <v>3.8571428571428572</v>
      </c>
      <c r="AY74" s="14" t="s">
        <v>583</v>
      </c>
      <c r="AZ74" s="15"/>
      <c r="BA74" s="15">
        <v>72412.768022521646</v>
      </c>
      <c r="BB74" s="15">
        <v>110000</v>
      </c>
      <c r="BC74" s="15">
        <v>111000</v>
      </c>
      <c r="BD74" s="15">
        <v>88850.226288762744</v>
      </c>
      <c r="BE74" s="15">
        <v>99016.174371435307</v>
      </c>
      <c r="BG74" s="14" t="s">
        <v>583</v>
      </c>
      <c r="BH74" s="15">
        <v>110000</v>
      </c>
      <c r="BI74" s="15">
        <v>67700.452577525488</v>
      </c>
      <c r="BJ74" s="15"/>
      <c r="BK74" s="15">
        <v>105000</v>
      </c>
      <c r="BL74" s="15"/>
      <c r="BM74" s="15"/>
      <c r="BN74" s="15">
        <v>101804.25600750721</v>
      </c>
      <c r="BO74" s="15"/>
      <c r="BP74" s="15"/>
      <c r="BQ74" s="15"/>
      <c r="BR74" s="15">
        <v>99016.174371435307</v>
      </c>
      <c r="BT74" s="14" t="s">
        <v>583</v>
      </c>
      <c r="BU74" s="15"/>
      <c r="BV74" s="15">
        <v>103175.11314438138</v>
      </c>
      <c r="BW74" s="15">
        <v>100000</v>
      </c>
      <c r="BX74" s="15">
        <v>72412.768022521646</v>
      </c>
      <c r="BY74" s="15">
        <v>108000</v>
      </c>
      <c r="BZ74" s="15"/>
      <c r="CA74" s="15"/>
      <c r="CB74" s="15"/>
      <c r="CC74" s="15"/>
    </row>
    <row r="75" spans="1:81">
      <c r="A75" s="14" t="s">
        <v>17</v>
      </c>
      <c r="B75" s="16">
        <v>11873.552586779413</v>
      </c>
      <c r="K75" s="14" t="s">
        <v>17</v>
      </c>
      <c r="L75" s="15">
        <v>4</v>
      </c>
      <c r="M75" s="15">
        <v>6</v>
      </c>
      <c r="N75" s="15">
        <v>4</v>
      </c>
      <c r="O75" s="15">
        <v>1</v>
      </c>
      <c r="P75" s="15"/>
      <c r="Q75" s="15"/>
      <c r="R75" s="15">
        <v>13</v>
      </c>
      <c r="S75" s="15"/>
      <c r="T75" s="15">
        <v>1</v>
      </c>
      <c r="U75" s="15"/>
      <c r="V75" s="15">
        <v>29</v>
      </c>
      <c r="Y75" s="14" t="s">
        <v>2004</v>
      </c>
      <c r="Z75" s="15"/>
      <c r="AA75" s="15"/>
      <c r="AB75" s="15"/>
      <c r="AC75" s="15"/>
      <c r="AD75" s="15">
        <v>4</v>
      </c>
      <c r="AE75" s="15"/>
      <c r="AF75" s="15"/>
      <c r="AG75" s="15"/>
      <c r="AH75" s="15"/>
      <c r="AI75" s="15"/>
      <c r="AJ75" s="15">
        <v>4</v>
      </c>
      <c r="AL75" s="14" t="s">
        <v>2004</v>
      </c>
      <c r="AM75" s="15"/>
      <c r="AN75" s="15"/>
      <c r="AO75" s="15"/>
      <c r="AP75" s="15"/>
      <c r="AQ75" s="15">
        <v>4</v>
      </c>
      <c r="AR75" s="15"/>
      <c r="AS75" s="15"/>
      <c r="AT75" s="15"/>
      <c r="AU75" s="15"/>
      <c r="AV75" s="15"/>
      <c r="AW75" s="15">
        <v>4</v>
      </c>
      <c r="AY75" s="14" t="s">
        <v>2004</v>
      </c>
      <c r="AZ75" s="15"/>
      <c r="BA75" s="15"/>
      <c r="BB75" s="15"/>
      <c r="BC75" s="15">
        <v>100800</v>
      </c>
      <c r="BD75" s="15"/>
      <c r="BE75" s="15">
        <v>100800</v>
      </c>
      <c r="BG75" s="14" t="s">
        <v>2004</v>
      </c>
      <c r="BH75" s="15"/>
      <c r="BI75" s="15"/>
      <c r="BJ75" s="15"/>
      <c r="BK75" s="15"/>
      <c r="BL75" s="15">
        <v>100800</v>
      </c>
      <c r="BM75" s="15"/>
      <c r="BN75" s="15"/>
      <c r="BO75" s="15"/>
      <c r="BP75" s="15"/>
      <c r="BQ75" s="15"/>
      <c r="BR75" s="15">
        <v>100800</v>
      </c>
      <c r="BT75" s="14" t="s">
        <v>2004</v>
      </c>
      <c r="BU75" s="15"/>
      <c r="BV75" s="15">
        <v>100800</v>
      </c>
      <c r="BW75" s="15"/>
      <c r="BX75" s="15"/>
      <c r="BY75" s="15"/>
      <c r="BZ75" s="15"/>
      <c r="CA75" s="15"/>
      <c r="CB75" s="15"/>
      <c r="CC75" s="15"/>
    </row>
    <row r="76" spans="1:81">
      <c r="A76" s="14" t="s">
        <v>136</v>
      </c>
      <c r="B76" s="16">
        <v>44759.985974790194</v>
      </c>
      <c r="K76" s="14" t="s">
        <v>136</v>
      </c>
      <c r="L76" s="15"/>
      <c r="M76" s="15">
        <v>1</v>
      </c>
      <c r="N76" s="15"/>
      <c r="O76" s="15"/>
      <c r="P76" s="15"/>
      <c r="Q76" s="15"/>
      <c r="R76" s="15">
        <v>1</v>
      </c>
      <c r="S76" s="15"/>
      <c r="T76" s="15"/>
      <c r="U76" s="15"/>
      <c r="V76" s="15">
        <v>2</v>
      </c>
      <c r="Y76" s="14" t="s">
        <v>17</v>
      </c>
      <c r="Z76" s="15">
        <v>11.75</v>
      </c>
      <c r="AA76" s="15">
        <v>8</v>
      </c>
      <c r="AB76" s="15">
        <v>8.25</v>
      </c>
      <c r="AC76" s="15">
        <v>20</v>
      </c>
      <c r="AD76" s="15"/>
      <c r="AE76" s="15"/>
      <c r="AF76" s="15">
        <v>6.2307692307692308</v>
      </c>
      <c r="AG76" s="15"/>
      <c r="AH76" s="15">
        <v>7</v>
      </c>
      <c r="AI76" s="15"/>
      <c r="AJ76" s="15">
        <v>8.137931034482758</v>
      </c>
      <c r="AL76" s="14" t="s">
        <v>17</v>
      </c>
      <c r="AM76" s="15">
        <v>3.75</v>
      </c>
      <c r="AN76" s="15">
        <v>4</v>
      </c>
      <c r="AO76" s="15">
        <v>3.75</v>
      </c>
      <c r="AP76" s="15">
        <v>3</v>
      </c>
      <c r="AQ76" s="15"/>
      <c r="AR76" s="15"/>
      <c r="AS76" s="15">
        <v>4.1538461538461542</v>
      </c>
      <c r="AT76" s="15"/>
      <c r="AU76" s="15">
        <v>5</v>
      </c>
      <c r="AV76" s="15"/>
      <c r="AW76" s="15">
        <v>4</v>
      </c>
      <c r="AY76" s="14" t="s">
        <v>17</v>
      </c>
      <c r="AZ76" s="15"/>
      <c r="BA76" s="15">
        <v>8457.492502867075</v>
      </c>
      <c r="BB76" s="15">
        <v>12849.563548671966</v>
      </c>
      <c r="BC76" s="15">
        <v>11407.528554184761</v>
      </c>
      <c r="BD76" s="15">
        <v>12763.594562567459</v>
      </c>
      <c r="BE76" s="15">
        <v>11873.552586779417</v>
      </c>
      <c r="BG76" s="14" t="s">
        <v>17</v>
      </c>
      <c r="BH76" s="15">
        <v>4633.3537123836695</v>
      </c>
      <c r="BI76" s="15">
        <v>14887</v>
      </c>
      <c r="BJ76" s="15">
        <v>12899.157665919436</v>
      </c>
      <c r="BK76" s="15">
        <v>48000</v>
      </c>
      <c r="BL76" s="15"/>
      <c r="BM76" s="15"/>
      <c r="BN76" s="15">
        <v>10382.341810335902</v>
      </c>
      <c r="BO76" s="15"/>
      <c r="BP76" s="15">
        <v>1910.5359690238436</v>
      </c>
      <c r="BQ76" s="15"/>
      <c r="BR76" s="15">
        <v>11873.552586779413</v>
      </c>
      <c r="BT76" s="14" t="s">
        <v>17</v>
      </c>
      <c r="BU76" s="15">
        <v>4825.6232592894503</v>
      </c>
      <c r="BV76" s="15">
        <v>7784.6765067444039</v>
      </c>
      <c r="BW76" s="15">
        <v>19682.872087494055</v>
      </c>
      <c r="BX76" s="15">
        <v>15807.333333333334</v>
      </c>
      <c r="BY76" s="15">
        <v>20238.107550438152</v>
      </c>
      <c r="BZ76" s="15"/>
      <c r="CA76" s="15"/>
      <c r="CB76" s="15"/>
      <c r="CC76" s="15"/>
    </row>
    <row r="77" spans="1:81">
      <c r="A77" s="14" t="s">
        <v>1156</v>
      </c>
      <c r="B77" s="16">
        <v>20000</v>
      </c>
      <c r="K77" s="14" t="s">
        <v>1156</v>
      </c>
      <c r="L77" s="15"/>
      <c r="M77" s="15"/>
      <c r="N77" s="15"/>
      <c r="O77" s="15"/>
      <c r="P77" s="15"/>
      <c r="Q77" s="15"/>
      <c r="R77" s="15"/>
      <c r="S77" s="15"/>
      <c r="T77" s="15">
        <v>1</v>
      </c>
      <c r="U77" s="15"/>
      <c r="V77" s="15">
        <v>1</v>
      </c>
      <c r="Y77" s="14" t="s">
        <v>136</v>
      </c>
      <c r="Z77" s="15"/>
      <c r="AA77" s="15">
        <v>6</v>
      </c>
      <c r="AB77" s="15"/>
      <c r="AC77" s="15"/>
      <c r="AD77" s="15"/>
      <c r="AE77" s="15"/>
      <c r="AF77" s="15">
        <v>11</v>
      </c>
      <c r="AG77" s="15"/>
      <c r="AH77" s="15"/>
      <c r="AI77" s="15"/>
      <c r="AJ77" s="15">
        <v>8.5</v>
      </c>
      <c r="AL77" s="14" t="s">
        <v>136</v>
      </c>
      <c r="AM77" s="15"/>
      <c r="AN77" s="15">
        <v>5</v>
      </c>
      <c r="AO77" s="15"/>
      <c r="AP77" s="15"/>
      <c r="AQ77" s="15"/>
      <c r="AR77" s="15"/>
      <c r="AS77" s="15">
        <v>3</v>
      </c>
      <c r="AT77" s="15"/>
      <c r="AU77" s="15"/>
      <c r="AV77" s="15"/>
      <c r="AW77" s="15">
        <v>4</v>
      </c>
      <c r="AY77" s="14" t="s">
        <v>136</v>
      </c>
      <c r="AZ77" s="15"/>
      <c r="BA77" s="15"/>
      <c r="BB77" s="15">
        <v>63519.971949580387</v>
      </c>
      <c r="BC77" s="15"/>
      <c r="BD77" s="15">
        <v>26000</v>
      </c>
      <c r="BE77" s="15">
        <v>44759.985974790194</v>
      </c>
      <c r="BG77" s="14" t="s">
        <v>136</v>
      </c>
      <c r="BH77" s="15"/>
      <c r="BI77" s="15">
        <v>26000</v>
      </c>
      <c r="BJ77" s="15"/>
      <c r="BK77" s="15"/>
      <c r="BL77" s="15"/>
      <c r="BM77" s="15"/>
      <c r="BN77" s="15">
        <v>63519.971949580387</v>
      </c>
      <c r="BO77" s="15"/>
      <c r="BP77" s="15"/>
      <c r="BQ77" s="15"/>
      <c r="BR77" s="15">
        <v>44759.985974790194</v>
      </c>
      <c r="BT77" s="14" t="s">
        <v>136</v>
      </c>
      <c r="BU77" s="15"/>
      <c r="BV77" s="15">
        <v>26000</v>
      </c>
      <c r="BW77" s="15">
        <v>63519.971949580387</v>
      </c>
      <c r="BX77" s="15"/>
      <c r="BY77" s="15"/>
      <c r="BZ77" s="15"/>
      <c r="CA77" s="15"/>
      <c r="CB77" s="15"/>
      <c r="CC77" s="15"/>
    </row>
    <row r="78" spans="1:81">
      <c r="A78" s="14" t="s">
        <v>1722</v>
      </c>
      <c r="B78" s="16">
        <v>15840</v>
      </c>
      <c r="K78" s="14" t="s">
        <v>1722</v>
      </c>
      <c r="L78" s="15"/>
      <c r="M78" s="15">
        <v>1</v>
      </c>
      <c r="N78" s="15"/>
      <c r="O78" s="15"/>
      <c r="P78" s="15"/>
      <c r="Q78" s="15"/>
      <c r="R78" s="15"/>
      <c r="S78" s="15"/>
      <c r="T78" s="15"/>
      <c r="U78" s="15"/>
      <c r="V78" s="15">
        <v>1</v>
      </c>
      <c r="Y78" s="14" t="s">
        <v>1156</v>
      </c>
      <c r="Z78" s="15"/>
      <c r="AA78" s="15"/>
      <c r="AB78" s="15"/>
      <c r="AC78" s="15"/>
      <c r="AD78" s="15"/>
      <c r="AE78" s="15"/>
      <c r="AF78" s="15"/>
      <c r="AG78" s="15"/>
      <c r="AH78" s="15">
        <v>6</v>
      </c>
      <c r="AI78" s="15"/>
      <c r="AJ78" s="15">
        <v>6</v>
      </c>
      <c r="AL78" s="14" t="s">
        <v>1156</v>
      </c>
      <c r="AM78" s="15"/>
      <c r="AN78" s="15"/>
      <c r="AO78" s="15"/>
      <c r="AP78" s="15"/>
      <c r="AQ78" s="15"/>
      <c r="AR78" s="15"/>
      <c r="AS78" s="15"/>
      <c r="AT78" s="15"/>
      <c r="AU78" s="15">
        <v>5</v>
      </c>
      <c r="AV78" s="15"/>
      <c r="AW78" s="15">
        <v>5</v>
      </c>
      <c r="AY78" s="14" t="s">
        <v>1156</v>
      </c>
      <c r="AZ78" s="15"/>
      <c r="BA78" s="15"/>
      <c r="BB78" s="15"/>
      <c r="BC78" s="15"/>
      <c r="BD78" s="15">
        <v>20000</v>
      </c>
      <c r="BE78" s="15">
        <v>20000</v>
      </c>
      <c r="BG78" s="14" t="s">
        <v>1156</v>
      </c>
      <c r="BH78" s="15"/>
      <c r="BI78" s="15"/>
      <c r="BJ78" s="15"/>
      <c r="BK78" s="15"/>
      <c r="BL78" s="15"/>
      <c r="BM78" s="15"/>
      <c r="BN78" s="15"/>
      <c r="BO78" s="15"/>
      <c r="BP78" s="15">
        <v>20000</v>
      </c>
      <c r="BQ78" s="15"/>
      <c r="BR78" s="15">
        <v>20000</v>
      </c>
      <c r="BT78" s="14" t="s">
        <v>1156</v>
      </c>
      <c r="BU78" s="15"/>
      <c r="BV78" s="15">
        <v>20000</v>
      </c>
      <c r="BW78" s="15"/>
      <c r="BX78" s="15"/>
      <c r="BY78" s="15"/>
      <c r="BZ78" s="15"/>
      <c r="CA78" s="15"/>
      <c r="CB78" s="15"/>
      <c r="CC78" s="15"/>
    </row>
    <row r="79" spans="1:81">
      <c r="A79" s="14" t="s">
        <v>347</v>
      </c>
      <c r="B79" s="16">
        <v>17479.292364753517</v>
      </c>
      <c r="K79" s="14" t="s">
        <v>347</v>
      </c>
      <c r="L79" s="15">
        <v>1</v>
      </c>
      <c r="M79" s="15">
        <v>2</v>
      </c>
      <c r="N79" s="15"/>
      <c r="O79" s="15"/>
      <c r="P79" s="15"/>
      <c r="Q79" s="15"/>
      <c r="R79" s="15">
        <v>4</v>
      </c>
      <c r="S79" s="15"/>
      <c r="T79" s="15">
        <v>2</v>
      </c>
      <c r="U79" s="15">
        <v>2</v>
      </c>
      <c r="V79" s="15">
        <v>11</v>
      </c>
      <c r="Y79" s="14" t="s">
        <v>1722</v>
      </c>
      <c r="Z79" s="15"/>
      <c r="AA79" s="15">
        <v>8</v>
      </c>
      <c r="AB79" s="15"/>
      <c r="AC79" s="15"/>
      <c r="AD79" s="15"/>
      <c r="AE79" s="15"/>
      <c r="AF79" s="15"/>
      <c r="AG79" s="15"/>
      <c r="AH79" s="15"/>
      <c r="AI79" s="15"/>
      <c r="AJ79" s="15">
        <v>8</v>
      </c>
      <c r="AL79" s="14" t="s">
        <v>1722</v>
      </c>
      <c r="AM79" s="15"/>
      <c r="AN79" s="15">
        <v>5</v>
      </c>
      <c r="AO79" s="15"/>
      <c r="AP79" s="15"/>
      <c r="AQ79" s="15"/>
      <c r="AR79" s="15"/>
      <c r="AS79" s="15"/>
      <c r="AT79" s="15"/>
      <c r="AU79" s="15"/>
      <c r="AV79" s="15"/>
      <c r="AW79" s="15">
        <v>5</v>
      </c>
      <c r="AY79" s="14" t="s">
        <v>1722</v>
      </c>
      <c r="AZ79" s="15"/>
      <c r="BA79" s="15"/>
      <c r="BB79" s="15"/>
      <c r="BC79" s="15"/>
      <c r="BD79" s="15">
        <v>15840</v>
      </c>
      <c r="BE79" s="15">
        <v>15840</v>
      </c>
      <c r="BG79" s="14" t="s">
        <v>1722</v>
      </c>
      <c r="BH79" s="15"/>
      <c r="BI79" s="15">
        <v>15840</v>
      </c>
      <c r="BJ79" s="15"/>
      <c r="BK79" s="15"/>
      <c r="BL79" s="15"/>
      <c r="BM79" s="15"/>
      <c r="BN79" s="15"/>
      <c r="BO79" s="15"/>
      <c r="BP79" s="15"/>
      <c r="BQ79" s="15"/>
      <c r="BR79" s="15">
        <v>15840</v>
      </c>
      <c r="BT79" s="14" t="s">
        <v>1722</v>
      </c>
      <c r="BU79" s="15"/>
      <c r="BV79" s="15"/>
      <c r="BW79" s="15">
        <v>15840</v>
      </c>
      <c r="BX79" s="15"/>
      <c r="BY79" s="15"/>
      <c r="BZ79" s="15"/>
      <c r="CA79" s="15"/>
      <c r="CB79" s="15"/>
      <c r="CC79" s="15"/>
    </row>
    <row r="80" spans="1:81">
      <c r="A80" s="14" t="s">
        <v>75</v>
      </c>
      <c r="B80" s="16">
        <v>34210.345381590014</v>
      </c>
      <c r="K80" s="14" t="s">
        <v>75</v>
      </c>
      <c r="L80" s="15"/>
      <c r="M80" s="15">
        <v>3</v>
      </c>
      <c r="N80" s="15">
        <v>1</v>
      </c>
      <c r="O80" s="15"/>
      <c r="P80" s="15"/>
      <c r="Q80" s="15"/>
      <c r="R80" s="15">
        <v>2</v>
      </c>
      <c r="S80" s="15"/>
      <c r="T80" s="15"/>
      <c r="U80" s="15"/>
      <c r="V80" s="15">
        <v>6</v>
      </c>
      <c r="Y80" s="14" t="s">
        <v>347</v>
      </c>
      <c r="Z80" s="15">
        <v>20</v>
      </c>
      <c r="AA80" s="15">
        <v>6.5</v>
      </c>
      <c r="AB80" s="15"/>
      <c r="AC80" s="15"/>
      <c r="AD80" s="15"/>
      <c r="AE80" s="15"/>
      <c r="AF80" s="15">
        <v>7.75</v>
      </c>
      <c r="AG80" s="15"/>
      <c r="AH80" s="15">
        <v>6.5</v>
      </c>
      <c r="AI80" s="15">
        <v>5</v>
      </c>
      <c r="AJ80" s="15">
        <v>7.9090909090909092</v>
      </c>
      <c r="AL80" s="14" t="s">
        <v>347</v>
      </c>
      <c r="AM80" s="15">
        <v>5</v>
      </c>
      <c r="AN80" s="15">
        <v>4.5</v>
      </c>
      <c r="AO80" s="15"/>
      <c r="AP80" s="15"/>
      <c r="AQ80" s="15"/>
      <c r="AR80" s="15"/>
      <c r="AS80" s="15">
        <v>4</v>
      </c>
      <c r="AT80" s="15"/>
      <c r="AU80" s="15">
        <v>4</v>
      </c>
      <c r="AV80" s="15">
        <v>3</v>
      </c>
      <c r="AW80" s="15">
        <v>4</v>
      </c>
      <c r="AY80" s="14" t="s">
        <v>347</v>
      </c>
      <c r="AZ80" s="15"/>
      <c r="BA80" s="15"/>
      <c r="BB80" s="15">
        <v>8259.5</v>
      </c>
      <c r="BC80" s="15">
        <v>10097.888001755529</v>
      </c>
      <c r="BD80" s="15">
        <v>52534</v>
      </c>
      <c r="BE80" s="15">
        <v>17479.292364753517</v>
      </c>
      <c r="BG80" s="14" t="s">
        <v>347</v>
      </c>
      <c r="BH80" s="15">
        <v>19068</v>
      </c>
      <c r="BI80" s="15">
        <v>44991.224389654169</v>
      </c>
      <c r="BJ80" s="15"/>
      <c r="BK80" s="15"/>
      <c r="BL80" s="15"/>
      <c r="BM80" s="15"/>
      <c r="BN80" s="15">
        <v>9458.3158508572924</v>
      </c>
      <c r="BO80" s="15"/>
      <c r="BP80" s="15">
        <v>14434.751914775596</v>
      </c>
      <c r="BQ80" s="15">
        <v>8259.5</v>
      </c>
      <c r="BR80" s="15">
        <v>17479.292364753517</v>
      </c>
      <c r="BT80" s="14" t="s">
        <v>347</v>
      </c>
      <c r="BU80" s="15">
        <v>7964.8975586166671</v>
      </c>
      <c r="BV80" s="15">
        <v>28118.780487067706</v>
      </c>
      <c r="BW80" s="15">
        <v>13036.695468305159</v>
      </c>
      <c r="BX80" s="15">
        <v>5689.2125418690484</v>
      </c>
      <c r="BY80" s="15">
        <v>19068</v>
      </c>
      <c r="BZ80" s="15"/>
      <c r="CA80" s="15"/>
      <c r="CB80" s="15"/>
      <c r="CC80" s="15"/>
    </row>
    <row r="81" spans="1:81">
      <c r="A81" s="14" t="s">
        <v>30</v>
      </c>
      <c r="B81" s="16">
        <v>32907.763410971675</v>
      </c>
      <c r="K81" s="14" t="s">
        <v>30</v>
      </c>
      <c r="L81" s="15">
        <v>3</v>
      </c>
      <c r="M81" s="15">
        <v>1</v>
      </c>
      <c r="N81" s="15"/>
      <c r="O81" s="15">
        <v>1</v>
      </c>
      <c r="P81" s="15">
        <v>1</v>
      </c>
      <c r="Q81" s="15">
        <v>1</v>
      </c>
      <c r="R81" s="15">
        <v>2</v>
      </c>
      <c r="S81" s="15"/>
      <c r="T81" s="15"/>
      <c r="U81" s="15">
        <v>1</v>
      </c>
      <c r="V81" s="15">
        <v>10</v>
      </c>
      <c r="Y81" s="14" t="s">
        <v>75</v>
      </c>
      <c r="Z81" s="15"/>
      <c r="AA81" s="15">
        <v>9</v>
      </c>
      <c r="AB81" s="15">
        <v>15</v>
      </c>
      <c r="AC81" s="15"/>
      <c r="AD81" s="15"/>
      <c r="AE81" s="15"/>
      <c r="AF81" s="15">
        <v>6.5</v>
      </c>
      <c r="AG81" s="15"/>
      <c r="AH81" s="15"/>
      <c r="AI81" s="15"/>
      <c r="AJ81" s="15">
        <v>9.1666666666666661</v>
      </c>
      <c r="AL81" s="14" t="s">
        <v>75</v>
      </c>
      <c r="AM81" s="15"/>
      <c r="AN81" s="15">
        <v>4</v>
      </c>
      <c r="AO81" s="15">
        <v>3</v>
      </c>
      <c r="AP81" s="15"/>
      <c r="AQ81" s="15"/>
      <c r="AR81" s="15"/>
      <c r="AS81" s="15">
        <v>4</v>
      </c>
      <c r="AT81" s="15"/>
      <c r="AU81" s="15"/>
      <c r="AV81" s="15"/>
      <c r="AW81" s="15">
        <v>3.8333333333333335</v>
      </c>
      <c r="AY81" s="14" t="s">
        <v>75</v>
      </c>
      <c r="AZ81" s="15"/>
      <c r="BA81" s="15"/>
      <c r="BB81" s="15">
        <v>57600</v>
      </c>
      <c r="BC81" s="15">
        <v>24014.39616644265</v>
      </c>
      <c r="BD81" s="15">
        <v>18018.883790212141</v>
      </c>
      <c r="BE81" s="15">
        <v>34210.345381590014</v>
      </c>
      <c r="BG81" s="14" t="s">
        <v>75</v>
      </c>
      <c r="BH81" s="15"/>
      <c r="BI81" s="15">
        <v>18406.294596737382</v>
      </c>
      <c r="BJ81" s="15">
        <v>96000</v>
      </c>
      <c r="BK81" s="15"/>
      <c r="BL81" s="15"/>
      <c r="BM81" s="15"/>
      <c r="BN81" s="15">
        <v>27021.59424966398</v>
      </c>
      <c r="BO81" s="15"/>
      <c r="BP81" s="15"/>
      <c r="BQ81" s="15"/>
      <c r="BR81" s="15">
        <v>34210.345381590021</v>
      </c>
      <c r="BT81" s="14" t="s">
        <v>75</v>
      </c>
      <c r="BU81" s="15"/>
      <c r="BV81" s="15">
        <v>23000</v>
      </c>
      <c r="BW81" s="15">
        <v>21087.357429846699</v>
      </c>
      <c r="BX81" s="15">
        <v>96000</v>
      </c>
      <c r="BY81" s="15"/>
      <c r="BZ81" s="15"/>
      <c r="CA81" s="15"/>
      <c r="CB81" s="15"/>
      <c r="CC81" s="15"/>
    </row>
    <row r="82" spans="1:81">
      <c r="A82" s="14" t="s">
        <v>1011</v>
      </c>
      <c r="B82" s="16">
        <v>53066.666666666664</v>
      </c>
      <c r="K82" s="14" t="s">
        <v>1011</v>
      </c>
      <c r="L82" s="15">
        <v>1</v>
      </c>
      <c r="M82" s="15"/>
      <c r="N82" s="15"/>
      <c r="O82" s="15">
        <v>1</v>
      </c>
      <c r="P82" s="15"/>
      <c r="Q82" s="15"/>
      <c r="R82" s="15">
        <v>1</v>
      </c>
      <c r="S82" s="15"/>
      <c r="T82" s="15"/>
      <c r="U82" s="15"/>
      <c r="V82" s="15">
        <v>3</v>
      </c>
      <c r="Y82" s="14" t="s">
        <v>30</v>
      </c>
      <c r="Z82" s="15">
        <v>11</v>
      </c>
      <c r="AA82" s="15">
        <v>5</v>
      </c>
      <c r="AB82" s="15"/>
      <c r="AC82" s="15">
        <v>5</v>
      </c>
      <c r="AD82" s="15">
        <v>11</v>
      </c>
      <c r="AE82" s="15">
        <v>14</v>
      </c>
      <c r="AF82" s="15">
        <v>8</v>
      </c>
      <c r="AG82" s="15"/>
      <c r="AH82" s="15"/>
      <c r="AI82" s="15">
        <v>10</v>
      </c>
      <c r="AJ82" s="15">
        <v>9.4</v>
      </c>
      <c r="AL82" s="14" t="s">
        <v>30</v>
      </c>
      <c r="AM82" s="15">
        <v>4</v>
      </c>
      <c r="AN82" s="15">
        <v>4</v>
      </c>
      <c r="AO82" s="15"/>
      <c r="AP82" s="15">
        <v>4</v>
      </c>
      <c r="AQ82" s="15">
        <v>2</v>
      </c>
      <c r="AR82" s="15">
        <v>3</v>
      </c>
      <c r="AS82" s="15">
        <v>3.5</v>
      </c>
      <c r="AT82" s="15"/>
      <c r="AU82" s="15"/>
      <c r="AV82" s="15">
        <v>5</v>
      </c>
      <c r="AW82" s="15">
        <v>3.7</v>
      </c>
      <c r="AY82" s="14" t="s">
        <v>30</v>
      </c>
      <c r="AZ82" s="15"/>
      <c r="BA82" s="15">
        <v>44000</v>
      </c>
      <c r="BB82" s="15">
        <v>45734.379803697877</v>
      </c>
      <c r="BC82" s="15">
        <v>23629.429565243907</v>
      </c>
      <c r="BD82" s="15">
        <v>26678.388218823766</v>
      </c>
      <c r="BE82" s="15">
        <v>32907.763410971682</v>
      </c>
      <c r="BG82" s="14" t="s">
        <v>30</v>
      </c>
      <c r="BH82" s="15">
        <v>36756.89043482385</v>
      </c>
      <c r="BI82" s="15">
        <v>26678.388218823762</v>
      </c>
      <c r="BJ82" s="15"/>
      <c r="BK82" s="15">
        <v>19818.231248269083</v>
      </c>
      <c r="BL82" s="15">
        <v>44000</v>
      </c>
      <c r="BM82" s="15">
        <v>63519.971949580387</v>
      </c>
      <c r="BN82" s="15">
        <v>24772.789060336348</v>
      </c>
      <c r="BO82" s="15"/>
      <c r="BP82" s="15"/>
      <c r="BQ82" s="15">
        <v>15244.793267899293</v>
      </c>
      <c r="BR82" s="15">
        <v>32907.763410971689</v>
      </c>
      <c r="BT82" s="14" t="s">
        <v>30</v>
      </c>
      <c r="BU82" s="15"/>
      <c r="BV82" s="15">
        <v>23121.269789647264</v>
      </c>
      <c r="BW82" s="15">
        <v>34970.228443227119</v>
      </c>
      <c r="BX82" s="15">
        <v>42431.3412623197</v>
      </c>
      <c r="BY82" s="15"/>
      <c r="BZ82" s="15"/>
      <c r="CA82" s="15"/>
      <c r="CB82" s="15"/>
      <c r="CC82" s="15"/>
    </row>
    <row r="83" spans="1:81">
      <c r="A83" s="14" t="s">
        <v>567</v>
      </c>
      <c r="B83" s="16">
        <v>5250</v>
      </c>
      <c r="K83" s="14" t="s">
        <v>567</v>
      </c>
      <c r="L83" s="15"/>
      <c r="M83" s="15"/>
      <c r="N83" s="15"/>
      <c r="O83" s="15"/>
      <c r="P83" s="15"/>
      <c r="Q83" s="15"/>
      <c r="R83" s="15"/>
      <c r="S83" s="15"/>
      <c r="T83" s="15"/>
      <c r="U83" s="15">
        <v>1</v>
      </c>
      <c r="V83" s="15">
        <v>1</v>
      </c>
      <c r="Y83" s="14" t="s">
        <v>1011</v>
      </c>
      <c r="Z83" s="15">
        <v>25</v>
      </c>
      <c r="AA83" s="15"/>
      <c r="AB83" s="15"/>
      <c r="AC83" s="15">
        <v>10</v>
      </c>
      <c r="AD83" s="15"/>
      <c r="AE83" s="15"/>
      <c r="AF83" s="15">
        <v>11</v>
      </c>
      <c r="AG83" s="15"/>
      <c r="AH83" s="15"/>
      <c r="AI83" s="15"/>
      <c r="AJ83" s="15">
        <v>15.333333333333334</v>
      </c>
      <c r="AL83" s="14" t="s">
        <v>1011</v>
      </c>
      <c r="AM83" s="15">
        <v>3</v>
      </c>
      <c r="AN83" s="15"/>
      <c r="AO83" s="15"/>
      <c r="AP83" s="15">
        <v>3</v>
      </c>
      <c r="AQ83" s="15"/>
      <c r="AR83" s="15"/>
      <c r="AS83" s="15">
        <v>5</v>
      </c>
      <c r="AT83" s="15"/>
      <c r="AU83" s="15"/>
      <c r="AV83" s="15"/>
      <c r="AW83" s="15">
        <v>3.6666666666666665</v>
      </c>
      <c r="AY83" s="14" t="s">
        <v>1011</v>
      </c>
      <c r="AZ83" s="15"/>
      <c r="BA83" s="15"/>
      <c r="BB83" s="15">
        <v>48600</v>
      </c>
      <c r="BC83" s="15"/>
      <c r="BD83" s="15">
        <v>62000</v>
      </c>
      <c r="BE83" s="15">
        <v>53066.666666666664</v>
      </c>
      <c r="BG83" s="14" t="s">
        <v>1011</v>
      </c>
      <c r="BH83" s="15">
        <v>49200</v>
      </c>
      <c r="BI83" s="15"/>
      <c r="BJ83" s="15"/>
      <c r="BK83" s="15">
        <v>48000</v>
      </c>
      <c r="BL83" s="15"/>
      <c r="BM83" s="15"/>
      <c r="BN83" s="15">
        <v>62000</v>
      </c>
      <c r="BO83" s="15"/>
      <c r="BP83" s="15"/>
      <c r="BQ83" s="15"/>
      <c r="BR83" s="15">
        <v>53066.666666666664</v>
      </c>
      <c r="BT83" s="14" t="s">
        <v>1011</v>
      </c>
      <c r="BU83" s="15"/>
      <c r="BV83" s="15"/>
      <c r="BW83" s="15">
        <v>55000</v>
      </c>
      <c r="BX83" s="15"/>
      <c r="BY83" s="15"/>
      <c r="BZ83" s="15">
        <v>49200</v>
      </c>
      <c r="CA83" s="15"/>
      <c r="CB83" s="15"/>
      <c r="CC83" s="15"/>
    </row>
    <row r="84" spans="1:81">
      <c r="A84" s="14" t="s">
        <v>1306</v>
      </c>
      <c r="B84" s="16">
        <v>15404.364569961488</v>
      </c>
      <c r="K84" s="14" t="s">
        <v>1306</v>
      </c>
      <c r="L84" s="15"/>
      <c r="M84" s="15">
        <v>1</v>
      </c>
      <c r="N84" s="15"/>
      <c r="O84" s="15"/>
      <c r="P84" s="15"/>
      <c r="Q84" s="15"/>
      <c r="R84" s="15"/>
      <c r="S84" s="15"/>
      <c r="T84" s="15"/>
      <c r="U84" s="15"/>
      <c r="V84" s="15">
        <v>1</v>
      </c>
      <c r="Y84" s="14" t="s">
        <v>567</v>
      </c>
      <c r="Z84" s="15"/>
      <c r="AA84" s="15"/>
      <c r="AB84" s="15"/>
      <c r="AC84" s="15"/>
      <c r="AD84" s="15"/>
      <c r="AE84" s="15"/>
      <c r="AF84" s="15"/>
      <c r="AG84" s="15"/>
      <c r="AH84" s="15"/>
      <c r="AI84" s="15">
        <v>5</v>
      </c>
      <c r="AJ84" s="15">
        <v>5</v>
      </c>
      <c r="AL84" s="14" t="s">
        <v>567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>
        <v>4</v>
      </c>
      <c r="AW84" s="15">
        <v>4</v>
      </c>
      <c r="AY84" s="14" t="s">
        <v>567</v>
      </c>
      <c r="AZ84" s="15"/>
      <c r="BA84" s="15"/>
      <c r="BB84" s="15"/>
      <c r="BC84" s="15">
        <v>5250</v>
      </c>
      <c r="BD84" s="15"/>
      <c r="BE84" s="15">
        <v>5250</v>
      </c>
      <c r="BG84" s="14" t="s">
        <v>567</v>
      </c>
      <c r="BH84" s="15"/>
      <c r="BI84" s="15"/>
      <c r="BJ84" s="15"/>
      <c r="BK84" s="15"/>
      <c r="BL84" s="15"/>
      <c r="BM84" s="15"/>
      <c r="BN84" s="15"/>
      <c r="BO84" s="15"/>
      <c r="BP84" s="15"/>
      <c r="BQ84" s="15">
        <v>5250</v>
      </c>
      <c r="BR84" s="15">
        <v>5250</v>
      </c>
      <c r="BT84" s="14" t="s">
        <v>567</v>
      </c>
      <c r="BU84" s="15"/>
      <c r="BV84" s="15">
        <v>5250</v>
      </c>
      <c r="BW84" s="15"/>
      <c r="BX84" s="15"/>
      <c r="BY84" s="15"/>
      <c r="BZ84" s="15"/>
      <c r="CA84" s="15"/>
      <c r="CB84" s="15"/>
      <c r="CC84" s="15"/>
    </row>
    <row r="85" spans="1:81">
      <c r="A85" s="14" t="s">
        <v>73</v>
      </c>
      <c r="B85" s="16">
        <v>16449.976756585475</v>
      </c>
      <c r="K85" s="14" t="s">
        <v>73</v>
      </c>
      <c r="L85" s="15">
        <v>1</v>
      </c>
      <c r="M85" s="15">
        <v>1</v>
      </c>
      <c r="N85" s="15"/>
      <c r="O85" s="15"/>
      <c r="P85" s="15"/>
      <c r="Q85" s="15"/>
      <c r="R85" s="15">
        <v>2</v>
      </c>
      <c r="S85" s="15"/>
      <c r="T85" s="15">
        <v>1</v>
      </c>
      <c r="U85" s="15">
        <v>1</v>
      </c>
      <c r="V85" s="15">
        <v>6</v>
      </c>
      <c r="Y85" s="14" t="s">
        <v>1306</v>
      </c>
      <c r="Z85" s="15"/>
      <c r="AA85" s="15">
        <v>3</v>
      </c>
      <c r="AB85" s="15"/>
      <c r="AC85" s="15"/>
      <c r="AD85" s="15"/>
      <c r="AE85" s="15"/>
      <c r="AF85" s="15"/>
      <c r="AG85" s="15"/>
      <c r="AH85" s="15"/>
      <c r="AI85" s="15"/>
      <c r="AJ85" s="15">
        <v>3</v>
      </c>
      <c r="AL85" s="14" t="s">
        <v>1306</v>
      </c>
      <c r="AM85" s="15"/>
      <c r="AN85" s="15">
        <v>5</v>
      </c>
      <c r="AO85" s="15"/>
      <c r="AP85" s="15"/>
      <c r="AQ85" s="15"/>
      <c r="AR85" s="15"/>
      <c r="AS85" s="15"/>
      <c r="AT85" s="15"/>
      <c r="AU85" s="15"/>
      <c r="AV85" s="15"/>
      <c r="AW85" s="15">
        <v>5</v>
      </c>
      <c r="AY85" s="14" t="s">
        <v>1306</v>
      </c>
      <c r="AZ85" s="15"/>
      <c r="BA85" s="15"/>
      <c r="BB85" s="15"/>
      <c r="BC85" s="15"/>
      <c r="BD85" s="15">
        <v>15404.364569961488</v>
      </c>
      <c r="BE85" s="15">
        <v>15404.364569961488</v>
      </c>
      <c r="BG85" s="14" t="s">
        <v>1306</v>
      </c>
      <c r="BH85" s="15"/>
      <c r="BI85" s="15">
        <v>15404.364569961488</v>
      </c>
      <c r="BJ85" s="15"/>
      <c r="BK85" s="15"/>
      <c r="BL85" s="15"/>
      <c r="BM85" s="15"/>
      <c r="BN85" s="15"/>
      <c r="BO85" s="15"/>
      <c r="BP85" s="15"/>
      <c r="BQ85" s="15"/>
      <c r="BR85" s="15">
        <v>15404.364569961488</v>
      </c>
      <c r="BT85" s="14" t="s">
        <v>1306</v>
      </c>
      <c r="BU85" s="15"/>
      <c r="BV85" s="15">
        <v>15404.364569961488</v>
      </c>
      <c r="BW85" s="15"/>
      <c r="BX85" s="15"/>
      <c r="BY85" s="15"/>
      <c r="BZ85" s="15"/>
      <c r="CA85" s="15"/>
      <c r="CB85" s="15"/>
      <c r="CC85" s="15"/>
    </row>
    <row r="86" spans="1:81">
      <c r="A86" s="14" t="s">
        <v>65</v>
      </c>
      <c r="B86" s="16">
        <v>55905.222222222219</v>
      </c>
      <c r="K86" s="14" t="s">
        <v>65</v>
      </c>
      <c r="L86" s="15"/>
      <c r="M86" s="15">
        <v>3</v>
      </c>
      <c r="N86" s="15">
        <v>1</v>
      </c>
      <c r="O86" s="15">
        <v>1</v>
      </c>
      <c r="P86" s="15"/>
      <c r="Q86" s="15"/>
      <c r="R86" s="15">
        <v>2</v>
      </c>
      <c r="S86" s="15"/>
      <c r="T86" s="15"/>
      <c r="U86" s="15">
        <v>2</v>
      </c>
      <c r="V86" s="15">
        <v>9</v>
      </c>
      <c r="Y86" s="14" t="s">
        <v>73</v>
      </c>
      <c r="Z86" s="15">
        <v>35</v>
      </c>
      <c r="AA86" s="15">
        <v>6</v>
      </c>
      <c r="AB86" s="15"/>
      <c r="AC86" s="15"/>
      <c r="AD86" s="15"/>
      <c r="AE86" s="15"/>
      <c r="AF86" s="15">
        <v>3.5</v>
      </c>
      <c r="AG86" s="15"/>
      <c r="AH86" s="15">
        <v>6</v>
      </c>
      <c r="AI86" s="15">
        <v>6</v>
      </c>
      <c r="AJ86" s="15">
        <v>10</v>
      </c>
      <c r="AL86" s="14" t="s">
        <v>73</v>
      </c>
      <c r="AM86" s="15">
        <v>3</v>
      </c>
      <c r="AN86" s="15">
        <v>5</v>
      </c>
      <c r="AO86" s="15"/>
      <c r="AP86" s="15"/>
      <c r="AQ86" s="15"/>
      <c r="AR86" s="15"/>
      <c r="AS86" s="15">
        <v>4</v>
      </c>
      <c r="AT86" s="15"/>
      <c r="AU86" s="15">
        <v>2</v>
      </c>
      <c r="AV86" s="15">
        <v>4</v>
      </c>
      <c r="AW86" s="15">
        <v>3.6666666666666665</v>
      </c>
      <c r="AY86" s="14" t="s">
        <v>73</v>
      </c>
      <c r="AZ86" s="15"/>
      <c r="BA86" s="15">
        <v>30000</v>
      </c>
      <c r="BB86" s="15">
        <v>11750</v>
      </c>
      <c r="BC86" s="15">
        <v>18499.860539512854</v>
      </c>
      <c r="BD86" s="15">
        <v>13350</v>
      </c>
      <c r="BE86" s="15">
        <v>16449.976756585475</v>
      </c>
      <c r="BG86" s="14" t="s">
        <v>73</v>
      </c>
      <c r="BH86" s="15">
        <v>8500</v>
      </c>
      <c r="BI86" s="15">
        <v>7500</v>
      </c>
      <c r="BJ86" s="15"/>
      <c r="BK86" s="15"/>
      <c r="BL86" s="15"/>
      <c r="BM86" s="15"/>
      <c r="BN86" s="15">
        <v>17100</v>
      </c>
      <c r="BO86" s="15"/>
      <c r="BP86" s="15">
        <v>30000</v>
      </c>
      <c r="BQ86" s="15">
        <v>18499.860539512854</v>
      </c>
      <c r="BR86" s="15">
        <v>16449.976756585475</v>
      </c>
      <c r="BT86" s="14" t="s">
        <v>73</v>
      </c>
      <c r="BU86" s="15">
        <v>19200</v>
      </c>
      <c r="BV86" s="15">
        <v>17749.965134878214</v>
      </c>
      <c r="BW86" s="15"/>
      <c r="BX86" s="15"/>
      <c r="BY86" s="15"/>
      <c r="BZ86" s="15"/>
      <c r="CA86" s="15"/>
      <c r="CB86" s="15">
        <v>8500</v>
      </c>
      <c r="CC86" s="15"/>
    </row>
    <row r="87" spans="1:81">
      <c r="A87" s="14" t="s">
        <v>133</v>
      </c>
      <c r="B87" s="16">
        <v>35832.121212121208</v>
      </c>
      <c r="K87" s="14" t="s">
        <v>133</v>
      </c>
      <c r="L87" s="15">
        <v>2</v>
      </c>
      <c r="M87" s="15">
        <v>1</v>
      </c>
      <c r="N87" s="15"/>
      <c r="O87" s="15">
        <v>2</v>
      </c>
      <c r="P87" s="15"/>
      <c r="Q87" s="15">
        <v>1</v>
      </c>
      <c r="R87" s="15">
        <v>5</v>
      </c>
      <c r="S87" s="15"/>
      <c r="T87" s="15"/>
      <c r="U87" s="15"/>
      <c r="V87" s="15">
        <v>11</v>
      </c>
      <c r="Y87" s="14" t="s">
        <v>65</v>
      </c>
      <c r="Z87" s="15"/>
      <c r="AA87" s="15">
        <v>4.666666666666667</v>
      </c>
      <c r="AB87" s="15">
        <v>10</v>
      </c>
      <c r="AC87" s="15">
        <v>23</v>
      </c>
      <c r="AD87" s="15"/>
      <c r="AE87" s="15"/>
      <c r="AF87" s="15">
        <v>9</v>
      </c>
      <c r="AG87" s="15"/>
      <c r="AH87" s="15"/>
      <c r="AI87" s="15">
        <v>6</v>
      </c>
      <c r="AJ87" s="15">
        <v>8.5555555555555554</v>
      </c>
      <c r="AL87" s="14" t="s">
        <v>65</v>
      </c>
      <c r="AM87" s="15"/>
      <c r="AN87" s="15">
        <v>4</v>
      </c>
      <c r="AO87" s="15">
        <v>5</v>
      </c>
      <c r="AP87" s="15">
        <v>5</v>
      </c>
      <c r="AQ87" s="15"/>
      <c r="AR87" s="15"/>
      <c r="AS87" s="15">
        <v>4.5</v>
      </c>
      <c r="AT87" s="15"/>
      <c r="AU87" s="15"/>
      <c r="AV87" s="15">
        <v>4</v>
      </c>
      <c r="AW87" s="15">
        <v>4.333333333333333</v>
      </c>
      <c r="AY87" s="14" t="s">
        <v>65</v>
      </c>
      <c r="AZ87" s="15"/>
      <c r="BA87" s="15"/>
      <c r="BB87" s="15">
        <v>72000</v>
      </c>
      <c r="BC87" s="15">
        <v>57536.75</v>
      </c>
      <c r="BD87" s="15">
        <v>50250</v>
      </c>
      <c r="BE87" s="15">
        <v>55905.222222222219</v>
      </c>
      <c r="BG87" s="14" t="s">
        <v>65</v>
      </c>
      <c r="BH87" s="15"/>
      <c r="BI87" s="15">
        <v>69000</v>
      </c>
      <c r="BJ87" s="15">
        <v>36000</v>
      </c>
      <c r="BK87" s="15">
        <v>24000</v>
      </c>
      <c r="BL87" s="15"/>
      <c r="BM87" s="15"/>
      <c r="BN87" s="15">
        <v>50500</v>
      </c>
      <c r="BO87" s="15"/>
      <c r="BP87" s="15"/>
      <c r="BQ87" s="15">
        <v>67573.5</v>
      </c>
      <c r="BR87" s="15">
        <v>55905.222222222219</v>
      </c>
      <c r="BT87" s="14" t="s">
        <v>65</v>
      </c>
      <c r="BU87" s="15">
        <v>36000</v>
      </c>
      <c r="BV87" s="15">
        <v>69000</v>
      </c>
      <c r="BW87" s="15">
        <v>59036.75</v>
      </c>
      <c r="BX87" s="15"/>
      <c r="BY87" s="15"/>
      <c r="BZ87" s="15">
        <v>24000</v>
      </c>
      <c r="CA87" s="15"/>
      <c r="CB87" s="15"/>
      <c r="CC87" s="15"/>
    </row>
    <row r="88" spans="1:81">
      <c r="A88" s="14" t="s">
        <v>644</v>
      </c>
      <c r="B88" s="16">
        <v>50000</v>
      </c>
      <c r="K88" s="14" t="s">
        <v>644</v>
      </c>
      <c r="L88" s="15"/>
      <c r="M88" s="15">
        <v>1</v>
      </c>
      <c r="N88" s="15"/>
      <c r="O88" s="15"/>
      <c r="P88" s="15"/>
      <c r="Q88" s="15"/>
      <c r="R88" s="15"/>
      <c r="S88" s="15"/>
      <c r="T88" s="15"/>
      <c r="U88" s="15"/>
      <c r="V88" s="15">
        <v>1</v>
      </c>
      <c r="Y88" s="14" t="s">
        <v>133</v>
      </c>
      <c r="Z88" s="15">
        <v>14.5</v>
      </c>
      <c r="AA88" s="15">
        <v>2</v>
      </c>
      <c r="AB88" s="15"/>
      <c r="AC88" s="15">
        <v>8.5</v>
      </c>
      <c r="AD88" s="15"/>
      <c r="AE88" s="15">
        <v>20</v>
      </c>
      <c r="AF88" s="15">
        <v>9</v>
      </c>
      <c r="AG88" s="15"/>
      <c r="AH88" s="15"/>
      <c r="AI88" s="15"/>
      <c r="AJ88" s="15">
        <v>10.272727272727273</v>
      </c>
      <c r="AL88" s="14" t="s">
        <v>133</v>
      </c>
      <c r="AM88" s="15">
        <v>4.5</v>
      </c>
      <c r="AN88" s="15">
        <v>5</v>
      </c>
      <c r="AO88" s="15"/>
      <c r="AP88" s="15">
        <v>5</v>
      </c>
      <c r="AQ88" s="15"/>
      <c r="AR88" s="15">
        <v>4</v>
      </c>
      <c r="AS88" s="15">
        <v>3.8</v>
      </c>
      <c r="AT88" s="15"/>
      <c r="AU88" s="15"/>
      <c r="AV88" s="15"/>
      <c r="AW88" s="15">
        <v>4.2727272727272725</v>
      </c>
      <c r="AY88" s="14" t="s">
        <v>133</v>
      </c>
      <c r="AZ88" s="15"/>
      <c r="BA88" s="15"/>
      <c r="BB88" s="15">
        <v>85333.333333333328</v>
      </c>
      <c r="BC88" s="15">
        <v>35143.333333333336</v>
      </c>
      <c r="BD88" s="15">
        <v>24490</v>
      </c>
      <c r="BE88" s="15">
        <v>35832.121212121208</v>
      </c>
      <c r="BG88" s="14" t="s">
        <v>133</v>
      </c>
      <c r="BH88" s="15">
        <v>29750</v>
      </c>
      <c r="BI88" s="15">
        <v>18000</v>
      </c>
      <c r="BJ88" s="15"/>
      <c r="BK88" s="15">
        <v>28480</v>
      </c>
      <c r="BL88" s="15"/>
      <c r="BM88" s="15">
        <v>57600</v>
      </c>
      <c r="BN88" s="15">
        <v>40418.666666666664</v>
      </c>
      <c r="BO88" s="15"/>
      <c r="BP88" s="15"/>
      <c r="BQ88" s="15"/>
      <c r="BR88" s="15">
        <v>35832.121212121208</v>
      </c>
      <c r="BT88" s="14" t="s">
        <v>133</v>
      </c>
      <c r="BU88" s="15">
        <v>16480</v>
      </c>
      <c r="BV88" s="15">
        <v>24780</v>
      </c>
      <c r="BW88" s="15">
        <v>33600</v>
      </c>
      <c r="BX88" s="15">
        <v>46708.333333333328</v>
      </c>
      <c r="BY88" s="15">
        <v>57600</v>
      </c>
      <c r="BZ88" s="15"/>
      <c r="CA88" s="15"/>
      <c r="CB88" s="15"/>
      <c r="CC88" s="15"/>
    </row>
    <row r="89" spans="1:81">
      <c r="A89" s="14" t="s">
        <v>171</v>
      </c>
      <c r="B89" s="16">
        <v>52154.754053796576</v>
      </c>
      <c r="K89" s="14" t="s">
        <v>171</v>
      </c>
      <c r="L89" s="15">
        <v>1</v>
      </c>
      <c r="M89" s="15">
        <v>4</v>
      </c>
      <c r="N89" s="15">
        <v>4</v>
      </c>
      <c r="O89" s="15"/>
      <c r="P89" s="15"/>
      <c r="Q89" s="15">
        <v>2</v>
      </c>
      <c r="R89" s="15">
        <v>2</v>
      </c>
      <c r="S89" s="15"/>
      <c r="T89" s="15"/>
      <c r="U89" s="15"/>
      <c r="V89" s="15">
        <v>13</v>
      </c>
      <c r="Y89" s="14" t="s">
        <v>644</v>
      </c>
      <c r="Z89" s="15"/>
      <c r="AA89" s="15">
        <v>14</v>
      </c>
      <c r="AB89" s="15"/>
      <c r="AC89" s="15"/>
      <c r="AD89" s="15"/>
      <c r="AE89" s="15"/>
      <c r="AF89" s="15"/>
      <c r="AG89" s="15"/>
      <c r="AH89" s="15"/>
      <c r="AI89" s="15"/>
      <c r="AJ89" s="15">
        <v>14</v>
      </c>
      <c r="AL89" s="14" t="s">
        <v>644</v>
      </c>
      <c r="AM89" s="15"/>
      <c r="AN89" s="15">
        <v>4</v>
      </c>
      <c r="AO89" s="15"/>
      <c r="AP89" s="15"/>
      <c r="AQ89" s="15"/>
      <c r="AR89" s="15"/>
      <c r="AS89" s="15"/>
      <c r="AT89" s="15"/>
      <c r="AU89" s="15"/>
      <c r="AV89" s="15"/>
      <c r="AW89" s="15">
        <v>4</v>
      </c>
      <c r="AY89" s="14" t="s">
        <v>644</v>
      </c>
      <c r="AZ89" s="15"/>
      <c r="BA89" s="15"/>
      <c r="BB89" s="15"/>
      <c r="BC89" s="15">
        <v>50000</v>
      </c>
      <c r="BD89" s="15"/>
      <c r="BE89" s="15">
        <v>50000</v>
      </c>
      <c r="BG89" s="14" t="s">
        <v>644</v>
      </c>
      <c r="BH89" s="15"/>
      <c r="BI89" s="15">
        <v>50000</v>
      </c>
      <c r="BJ89" s="15"/>
      <c r="BK89" s="15"/>
      <c r="BL89" s="15"/>
      <c r="BM89" s="15"/>
      <c r="BN89" s="15"/>
      <c r="BO89" s="15"/>
      <c r="BP89" s="15"/>
      <c r="BQ89" s="15"/>
      <c r="BR89" s="15">
        <v>50000</v>
      </c>
      <c r="BT89" s="14" t="s">
        <v>644</v>
      </c>
      <c r="BU89" s="15"/>
      <c r="BV89" s="15"/>
      <c r="BW89" s="15"/>
      <c r="BX89" s="15">
        <v>50000</v>
      </c>
      <c r="BY89" s="15"/>
      <c r="BZ89" s="15"/>
      <c r="CA89" s="15"/>
      <c r="CB89" s="15"/>
      <c r="CC89" s="15"/>
    </row>
    <row r="90" spans="1:81">
      <c r="A90" s="14" t="s">
        <v>1804</v>
      </c>
      <c r="B90" s="16">
        <v>13000</v>
      </c>
      <c r="K90" s="14" t="s">
        <v>1804</v>
      </c>
      <c r="L90" s="15"/>
      <c r="M90" s="15">
        <v>1</v>
      </c>
      <c r="N90" s="15"/>
      <c r="O90" s="15"/>
      <c r="P90" s="15"/>
      <c r="Q90" s="15"/>
      <c r="R90" s="15"/>
      <c r="S90" s="15"/>
      <c r="T90" s="15"/>
      <c r="U90" s="15"/>
      <c r="V90" s="15">
        <v>1</v>
      </c>
      <c r="Y90" s="14" t="s">
        <v>171</v>
      </c>
      <c r="Z90" s="15">
        <v>10</v>
      </c>
      <c r="AA90" s="15">
        <v>6</v>
      </c>
      <c r="AB90" s="15">
        <v>4.5</v>
      </c>
      <c r="AC90" s="15"/>
      <c r="AD90" s="15"/>
      <c r="AE90" s="15">
        <v>14.5</v>
      </c>
      <c r="AF90" s="15">
        <v>9</v>
      </c>
      <c r="AG90" s="15"/>
      <c r="AH90" s="15"/>
      <c r="AI90" s="15"/>
      <c r="AJ90" s="15">
        <v>7.615384615384615</v>
      </c>
      <c r="AL90" s="14" t="s">
        <v>171</v>
      </c>
      <c r="AM90" s="15">
        <v>5</v>
      </c>
      <c r="AN90" s="15">
        <v>4.25</v>
      </c>
      <c r="AO90" s="15">
        <v>4</v>
      </c>
      <c r="AP90" s="15"/>
      <c r="AQ90" s="15"/>
      <c r="AR90" s="15">
        <v>3</v>
      </c>
      <c r="AS90" s="15">
        <v>4.5</v>
      </c>
      <c r="AT90" s="15"/>
      <c r="AU90" s="15"/>
      <c r="AV90" s="15"/>
      <c r="AW90" s="15">
        <v>4.0769230769230766</v>
      </c>
      <c r="AY90" s="14" t="s">
        <v>171</v>
      </c>
      <c r="AZ90" s="15"/>
      <c r="BA90" s="15">
        <v>100000</v>
      </c>
      <c r="BB90" s="15">
        <v>47500</v>
      </c>
      <c r="BC90" s="15">
        <v>40320</v>
      </c>
      <c r="BD90" s="15">
        <v>43195.971814193646</v>
      </c>
      <c r="BE90" s="15">
        <v>52154.754053796576</v>
      </c>
      <c r="BG90" s="14" t="s">
        <v>171</v>
      </c>
      <c r="BH90" s="15">
        <v>60000</v>
      </c>
      <c r="BI90" s="15">
        <v>43550</v>
      </c>
      <c r="BJ90" s="15">
        <v>63900</v>
      </c>
      <c r="BK90" s="15"/>
      <c r="BL90" s="15"/>
      <c r="BM90" s="15">
        <v>47500</v>
      </c>
      <c r="BN90" s="15">
        <v>46605.90134967777</v>
      </c>
      <c r="BO90" s="15"/>
      <c r="BP90" s="15"/>
      <c r="BQ90" s="15"/>
      <c r="BR90" s="15">
        <v>52154.754053796576</v>
      </c>
      <c r="BT90" s="14" t="s">
        <v>171</v>
      </c>
      <c r="BU90" s="15">
        <v>33600</v>
      </c>
      <c r="BV90" s="15">
        <v>57320</v>
      </c>
      <c r="BW90" s="15">
        <v>60000</v>
      </c>
      <c r="BX90" s="15">
        <v>49785.90134967777</v>
      </c>
      <c r="BY90" s="15"/>
      <c r="BZ90" s="15">
        <v>50000</v>
      </c>
      <c r="CA90" s="15"/>
      <c r="CB90" s="15"/>
      <c r="CC90" s="15"/>
    </row>
    <row r="91" spans="1:81">
      <c r="A91" s="14" t="s">
        <v>1066</v>
      </c>
      <c r="B91" s="16">
        <v>19055.991584874118</v>
      </c>
      <c r="K91" s="14" t="s">
        <v>1066</v>
      </c>
      <c r="L91" s="15"/>
      <c r="M91" s="15">
        <v>1</v>
      </c>
      <c r="N91" s="15"/>
      <c r="O91" s="15"/>
      <c r="P91" s="15"/>
      <c r="Q91" s="15"/>
      <c r="R91" s="15"/>
      <c r="S91" s="15"/>
      <c r="T91" s="15"/>
      <c r="U91" s="15"/>
      <c r="V91" s="15">
        <v>1</v>
      </c>
      <c r="Y91" s="14" t="s">
        <v>1804</v>
      </c>
      <c r="Z91" s="15"/>
      <c r="AA91" s="15">
        <v>6</v>
      </c>
      <c r="AB91" s="15"/>
      <c r="AC91" s="15"/>
      <c r="AD91" s="15"/>
      <c r="AE91" s="15"/>
      <c r="AF91" s="15"/>
      <c r="AG91" s="15"/>
      <c r="AH91" s="15"/>
      <c r="AI91" s="15"/>
      <c r="AJ91" s="15">
        <v>6</v>
      </c>
      <c r="AL91" s="14" t="s">
        <v>1804</v>
      </c>
      <c r="AM91" s="15"/>
      <c r="AN91" s="15">
        <v>5</v>
      </c>
      <c r="AO91" s="15"/>
      <c r="AP91" s="15"/>
      <c r="AQ91" s="15"/>
      <c r="AR91" s="15"/>
      <c r="AS91" s="15"/>
      <c r="AT91" s="15"/>
      <c r="AU91" s="15"/>
      <c r="AV91" s="15"/>
      <c r="AW91" s="15">
        <v>5</v>
      </c>
      <c r="AY91" s="14" t="s">
        <v>1804</v>
      </c>
      <c r="AZ91" s="15"/>
      <c r="BA91" s="15"/>
      <c r="BB91" s="15"/>
      <c r="BC91" s="15"/>
      <c r="BD91" s="15">
        <v>13000</v>
      </c>
      <c r="BE91" s="15">
        <v>13000</v>
      </c>
      <c r="BG91" s="14" t="s">
        <v>1804</v>
      </c>
      <c r="BH91" s="15"/>
      <c r="BI91" s="15">
        <v>13000</v>
      </c>
      <c r="BJ91" s="15"/>
      <c r="BK91" s="15"/>
      <c r="BL91" s="15"/>
      <c r="BM91" s="15"/>
      <c r="BN91" s="15"/>
      <c r="BO91" s="15"/>
      <c r="BP91" s="15"/>
      <c r="BQ91" s="15"/>
      <c r="BR91" s="15">
        <v>13000</v>
      </c>
      <c r="BT91" s="14" t="s">
        <v>1804</v>
      </c>
      <c r="BU91" s="15"/>
      <c r="BV91" s="15">
        <v>13000</v>
      </c>
      <c r="BW91" s="15"/>
      <c r="BX91" s="15"/>
      <c r="BY91" s="15"/>
      <c r="BZ91" s="15"/>
      <c r="CA91" s="15"/>
      <c r="CB91" s="15"/>
      <c r="CC91" s="15"/>
    </row>
    <row r="92" spans="1:81">
      <c r="A92" s="14" t="s">
        <v>548</v>
      </c>
      <c r="B92" s="16">
        <v>78000</v>
      </c>
      <c r="K92" s="14" t="s">
        <v>548</v>
      </c>
      <c r="L92" s="15"/>
      <c r="M92" s="15"/>
      <c r="N92" s="15"/>
      <c r="O92" s="15"/>
      <c r="P92" s="15"/>
      <c r="Q92" s="15"/>
      <c r="R92" s="15">
        <v>1</v>
      </c>
      <c r="S92" s="15"/>
      <c r="T92" s="15"/>
      <c r="U92" s="15"/>
      <c r="V92" s="15">
        <v>1</v>
      </c>
      <c r="Y92" s="14" t="s">
        <v>1066</v>
      </c>
      <c r="Z92" s="15"/>
      <c r="AA92" s="15">
        <v>4</v>
      </c>
      <c r="AB92" s="15"/>
      <c r="AC92" s="15"/>
      <c r="AD92" s="15"/>
      <c r="AE92" s="15"/>
      <c r="AF92" s="15"/>
      <c r="AG92" s="15"/>
      <c r="AH92" s="15"/>
      <c r="AI92" s="15"/>
      <c r="AJ92" s="15">
        <v>4</v>
      </c>
      <c r="AL92" s="14" t="s">
        <v>1066</v>
      </c>
      <c r="AM92" s="15"/>
      <c r="AN92" s="15">
        <v>4</v>
      </c>
      <c r="AO92" s="15"/>
      <c r="AP92" s="15"/>
      <c r="AQ92" s="15"/>
      <c r="AR92" s="15"/>
      <c r="AS92" s="15"/>
      <c r="AT92" s="15"/>
      <c r="AU92" s="15"/>
      <c r="AV92" s="15"/>
      <c r="AW92" s="15">
        <v>4</v>
      </c>
      <c r="AY92" s="14" t="s">
        <v>1066</v>
      </c>
      <c r="AZ92" s="15"/>
      <c r="BA92" s="15"/>
      <c r="BB92" s="15"/>
      <c r="BC92" s="15">
        <v>19055.991584874118</v>
      </c>
      <c r="BD92" s="15"/>
      <c r="BE92" s="15">
        <v>19055.991584874118</v>
      </c>
      <c r="BG92" s="14" t="s">
        <v>1066</v>
      </c>
      <c r="BH92" s="15"/>
      <c r="BI92" s="15">
        <v>19055.991584874118</v>
      </c>
      <c r="BJ92" s="15"/>
      <c r="BK92" s="15"/>
      <c r="BL92" s="15"/>
      <c r="BM92" s="15"/>
      <c r="BN92" s="15"/>
      <c r="BO92" s="15"/>
      <c r="BP92" s="15"/>
      <c r="BQ92" s="15"/>
      <c r="BR92" s="15">
        <v>19055.991584874118</v>
      </c>
      <c r="BT92" s="14" t="s">
        <v>1066</v>
      </c>
      <c r="BU92" s="15"/>
      <c r="BV92" s="15">
        <v>19055.991584874118</v>
      </c>
      <c r="BW92" s="15"/>
      <c r="BX92" s="15"/>
      <c r="BY92" s="15"/>
      <c r="BZ92" s="15"/>
      <c r="CA92" s="15"/>
      <c r="CB92" s="15"/>
      <c r="CC92" s="15"/>
    </row>
    <row r="93" spans="1:81">
      <c r="A93" s="14" t="s">
        <v>48</v>
      </c>
      <c r="B93" s="16">
        <v>49555.624994016209</v>
      </c>
      <c r="K93" s="14" t="s">
        <v>48</v>
      </c>
      <c r="L93" s="15">
        <v>2</v>
      </c>
      <c r="M93" s="15">
        <v>5</v>
      </c>
      <c r="N93" s="15">
        <v>1</v>
      </c>
      <c r="O93" s="15">
        <v>1</v>
      </c>
      <c r="P93" s="15">
        <v>2</v>
      </c>
      <c r="Q93" s="15"/>
      <c r="R93" s="15">
        <v>5</v>
      </c>
      <c r="S93" s="15"/>
      <c r="T93" s="15">
        <v>2</v>
      </c>
      <c r="U93" s="15">
        <v>1</v>
      </c>
      <c r="V93" s="15">
        <v>19</v>
      </c>
      <c r="Y93" s="14" t="s">
        <v>548</v>
      </c>
      <c r="Z93" s="15"/>
      <c r="AA93" s="15"/>
      <c r="AB93" s="15"/>
      <c r="AC93" s="15"/>
      <c r="AD93" s="15"/>
      <c r="AE93" s="15"/>
      <c r="AF93" s="15">
        <v>3</v>
      </c>
      <c r="AG93" s="15"/>
      <c r="AH93" s="15"/>
      <c r="AI93" s="15"/>
      <c r="AJ93" s="15">
        <v>3</v>
      </c>
      <c r="AL93" s="14" t="s">
        <v>548</v>
      </c>
      <c r="AM93" s="15"/>
      <c r="AN93" s="15"/>
      <c r="AO93" s="15"/>
      <c r="AP93" s="15"/>
      <c r="AQ93" s="15"/>
      <c r="AR93" s="15"/>
      <c r="AS93" s="15">
        <v>4</v>
      </c>
      <c r="AT93" s="15"/>
      <c r="AU93" s="15"/>
      <c r="AV93" s="15"/>
      <c r="AW93" s="15">
        <v>4</v>
      </c>
      <c r="AY93" s="14" t="s">
        <v>548</v>
      </c>
      <c r="AZ93" s="15"/>
      <c r="BA93" s="15"/>
      <c r="BB93" s="15"/>
      <c r="BC93" s="15">
        <v>78000</v>
      </c>
      <c r="BD93" s="15"/>
      <c r="BE93" s="15">
        <v>78000</v>
      </c>
      <c r="BG93" s="14" t="s">
        <v>548</v>
      </c>
      <c r="BH93" s="15"/>
      <c r="BI93" s="15"/>
      <c r="BJ93" s="15"/>
      <c r="BK93" s="15"/>
      <c r="BL93" s="15"/>
      <c r="BM93" s="15"/>
      <c r="BN93" s="15">
        <v>78000</v>
      </c>
      <c r="BO93" s="15"/>
      <c r="BP93" s="15"/>
      <c r="BQ93" s="15"/>
      <c r="BR93" s="15">
        <v>78000</v>
      </c>
      <c r="BT93" s="14" t="s">
        <v>548</v>
      </c>
      <c r="BU93" s="15"/>
      <c r="BV93" s="15">
        <v>78000</v>
      </c>
      <c r="BW93" s="15"/>
      <c r="BX93" s="15"/>
      <c r="BY93" s="15"/>
      <c r="BZ93" s="15"/>
      <c r="CA93" s="15"/>
      <c r="CB93" s="15"/>
      <c r="CC93" s="15"/>
    </row>
    <row r="94" spans="1:81">
      <c r="A94" s="14" t="s">
        <v>608</v>
      </c>
      <c r="B94" s="16">
        <v>46235.660112252495</v>
      </c>
      <c r="K94" s="14" t="s">
        <v>608</v>
      </c>
      <c r="L94" s="15"/>
      <c r="M94" s="15">
        <v>4</v>
      </c>
      <c r="N94" s="15">
        <v>1</v>
      </c>
      <c r="O94" s="15">
        <v>1</v>
      </c>
      <c r="P94" s="15">
        <v>1</v>
      </c>
      <c r="Q94" s="15">
        <v>1</v>
      </c>
      <c r="R94" s="15">
        <v>2</v>
      </c>
      <c r="S94" s="15"/>
      <c r="T94" s="15"/>
      <c r="U94" s="15"/>
      <c r="V94" s="15">
        <v>10</v>
      </c>
      <c r="Y94" s="14" t="s">
        <v>48</v>
      </c>
      <c r="Z94" s="15">
        <v>17.5</v>
      </c>
      <c r="AA94" s="15">
        <v>13.4</v>
      </c>
      <c r="AB94" s="15">
        <v>10</v>
      </c>
      <c r="AC94" s="15">
        <v>2</v>
      </c>
      <c r="AD94" s="15">
        <v>15</v>
      </c>
      <c r="AE94" s="15"/>
      <c r="AF94" s="15">
        <v>8.1999999999999993</v>
      </c>
      <c r="AG94" s="15"/>
      <c r="AH94" s="15">
        <v>6</v>
      </c>
      <c r="AI94" s="15">
        <v>10</v>
      </c>
      <c r="AJ94" s="15">
        <v>10.894736842105264</v>
      </c>
      <c r="AL94" s="14" t="s">
        <v>48</v>
      </c>
      <c r="AM94" s="15">
        <v>4</v>
      </c>
      <c r="AN94" s="15">
        <v>4.4000000000000004</v>
      </c>
      <c r="AO94" s="15">
        <v>4</v>
      </c>
      <c r="AP94" s="15">
        <v>4</v>
      </c>
      <c r="AQ94" s="15">
        <v>4</v>
      </c>
      <c r="AR94" s="15"/>
      <c r="AS94" s="15">
        <v>4.4000000000000004</v>
      </c>
      <c r="AT94" s="15"/>
      <c r="AU94" s="15">
        <v>4.5</v>
      </c>
      <c r="AV94" s="15">
        <v>5</v>
      </c>
      <c r="AW94" s="15">
        <v>4.3157894736842106</v>
      </c>
      <c r="AY94" s="14" t="s">
        <v>48</v>
      </c>
      <c r="AZ94" s="15"/>
      <c r="BA94" s="15"/>
      <c r="BB94" s="15">
        <v>80468.374709521348</v>
      </c>
      <c r="BC94" s="15">
        <v>46842.003434942941</v>
      </c>
      <c r="BD94" s="15">
        <v>44880.261819097337</v>
      </c>
      <c r="BE94" s="15">
        <v>49555.624994016202</v>
      </c>
      <c r="BG94" s="14" t="s">
        <v>48</v>
      </c>
      <c r="BH94" s="15">
        <v>36957.661442724799</v>
      </c>
      <c r="BI94" s="15">
        <v>44070.894052411735</v>
      </c>
      <c r="BJ94" s="15">
        <v>82000</v>
      </c>
      <c r="BK94" s="15">
        <v>9509.8988293070688</v>
      </c>
      <c r="BL94" s="15">
        <v>69815.306791774667</v>
      </c>
      <c r="BM94" s="15"/>
      <c r="BN94" s="15">
        <v>64096.11386518865</v>
      </c>
      <c r="BO94" s="15"/>
      <c r="BP94" s="15">
        <v>28500</v>
      </c>
      <c r="BQ94" s="15">
        <v>38666</v>
      </c>
      <c r="BR94" s="15">
        <v>49555.624994016209</v>
      </c>
      <c r="BT94" s="14" t="s">
        <v>48</v>
      </c>
      <c r="BU94" s="15">
        <v>16908.691803686426</v>
      </c>
      <c r="BV94" s="15">
        <v>55072.097834913031</v>
      </c>
      <c r="BW94" s="15">
        <v>56059.322716709867</v>
      </c>
      <c r="BX94" s="15">
        <v>28423.136852321022</v>
      </c>
      <c r="BY94" s="15">
        <v>68920.409055699551</v>
      </c>
      <c r="BZ94" s="15"/>
      <c r="CA94" s="15"/>
      <c r="CB94" s="15"/>
      <c r="CC94" s="15">
        <v>109729.60187662003</v>
      </c>
    </row>
    <row r="95" spans="1:81">
      <c r="A95" s="14" t="s">
        <v>716</v>
      </c>
      <c r="B95" s="16">
        <v>22921.154792448855</v>
      </c>
      <c r="K95" s="14" t="s">
        <v>716</v>
      </c>
      <c r="L95" s="15">
        <v>1</v>
      </c>
      <c r="M95" s="15"/>
      <c r="N95" s="15"/>
      <c r="O95" s="15">
        <v>1</v>
      </c>
      <c r="P95" s="15"/>
      <c r="Q95" s="15"/>
      <c r="R95" s="15">
        <v>3</v>
      </c>
      <c r="S95" s="15"/>
      <c r="T95" s="15"/>
      <c r="U95" s="15"/>
      <c r="V95" s="15">
        <v>5</v>
      </c>
      <c r="Y95" s="14" t="s">
        <v>608</v>
      </c>
      <c r="Z95" s="15"/>
      <c r="AA95" s="15">
        <v>14.75</v>
      </c>
      <c r="AB95" s="15">
        <v>15</v>
      </c>
      <c r="AC95" s="15">
        <v>8</v>
      </c>
      <c r="AD95" s="15">
        <v>20</v>
      </c>
      <c r="AE95" s="15">
        <v>12</v>
      </c>
      <c r="AF95" s="15">
        <v>12</v>
      </c>
      <c r="AG95" s="15"/>
      <c r="AH95" s="15"/>
      <c r="AI95" s="15"/>
      <c r="AJ95" s="15">
        <v>13.8</v>
      </c>
      <c r="AL95" s="14" t="s">
        <v>608</v>
      </c>
      <c r="AM95" s="15"/>
      <c r="AN95" s="15">
        <v>3.5</v>
      </c>
      <c r="AO95" s="15">
        <v>3</v>
      </c>
      <c r="AP95" s="15">
        <v>4</v>
      </c>
      <c r="AQ95" s="15">
        <v>2</v>
      </c>
      <c r="AR95" s="15">
        <v>4</v>
      </c>
      <c r="AS95" s="15">
        <v>3.5</v>
      </c>
      <c r="AT95" s="15"/>
      <c r="AU95" s="15"/>
      <c r="AV95" s="15"/>
      <c r="AW95" s="15">
        <v>3.4</v>
      </c>
      <c r="AY95" s="14" t="s">
        <v>608</v>
      </c>
      <c r="AZ95" s="15"/>
      <c r="BA95" s="15">
        <v>82575.963534454509</v>
      </c>
      <c r="BB95" s="15">
        <v>28772.789060336352</v>
      </c>
      <c r="BC95" s="15">
        <v>47957.578821933203</v>
      </c>
      <c r="BD95" s="15">
        <v>19055.991584874118</v>
      </c>
      <c r="BE95" s="15">
        <v>46235.660112252495</v>
      </c>
      <c r="BG95" s="14" t="s">
        <v>608</v>
      </c>
      <c r="BH95" s="15"/>
      <c r="BI95" s="15">
        <v>30807.186395546494</v>
      </c>
      <c r="BJ95" s="15">
        <v>12000</v>
      </c>
      <c r="BK95" s="15">
        <v>35571.184291765021</v>
      </c>
      <c r="BL95" s="15">
        <v>127039.94389916077</v>
      </c>
      <c r="BM95" s="15">
        <v>52086.37699865592</v>
      </c>
      <c r="BN95" s="15">
        <v>56215.175175378645</v>
      </c>
      <c r="BO95" s="15"/>
      <c r="BP95" s="15"/>
      <c r="BQ95" s="15"/>
      <c r="BR95" s="15">
        <v>46235.660112252495</v>
      </c>
      <c r="BT95" s="14" t="s">
        <v>608</v>
      </c>
      <c r="BU95" s="15"/>
      <c r="BV95" s="15"/>
      <c r="BW95" s="15">
        <v>41182.115147311291</v>
      </c>
      <c r="BX95" s="15">
        <v>34583.987377311176</v>
      </c>
      <c r="BY95" s="15">
        <v>127039.94389916077</v>
      </c>
      <c r="BZ95" s="15">
        <v>19055.991584874118</v>
      </c>
      <c r="CA95" s="15"/>
      <c r="CB95" s="15"/>
      <c r="CC95" s="15"/>
    </row>
    <row r="96" spans="1:81">
      <c r="A96" s="14" t="s">
        <v>447</v>
      </c>
      <c r="B96" s="16">
        <v>84477.260092140481</v>
      </c>
      <c r="K96" s="14" t="s">
        <v>447</v>
      </c>
      <c r="L96" s="15"/>
      <c r="M96" s="15"/>
      <c r="N96" s="15">
        <v>1</v>
      </c>
      <c r="O96" s="15"/>
      <c r="P96" s="15">
        <v>1</v>
      </c>
      <c r="Q96" s="15"/>
      <c r="R96" s="15"/>
      <c r="S96" s="15"/>
      <c r="T96" s="15"/>
      <c r="U96" s="15"/>
      <c r="V96" s="15">
        <v>2</v>
      </c>
      <c r="Y96" s="14" t="s">
        <v>716</v>
      </c>
      <c r="Z96" s="15">
        <v>2</v>
      </c>
      <c r="AA96" s="15"/>
      <c r="AB96" s="15"/>
      <c r="AC96" s="15">
        <v>20</v>
      </c>
      <c r="AD96" s="15"/>
      <c r="AE96" s="15"/>
      <c r="AF96" s="15">
        <v>5.666666666666667</v>
      </c>
      <c r="AG96" s="15"/>
      <c r="AH96" s="15"/>
      <c r="AI96" s="15"/>
      <c r="AJ96" s="15">
        <v>7.8</v>
      </c>
      <c r="AL96" s="14" t="s">
        <v>716</v>
      </c>
      <c r="AM96" s="15">
        <v>4</v>
      </c>
      <c r="AN96" s="15"/>
      <c r="AO96" s="15"/>
      <c r="AP96" s="15">
        <v>4</v>
      </c>
      <c r="AQ96" s="15"/>
      <c r="AR96" s="15"/>
      <c r="AS96" s="15">
        <v>4.666666666666667</v>
      </c>
      <c r="AT96" s="15"/>
      <c r="AU96" s="15"/>
      <c r="AV96" s="15"/>
      <c r="AW96" s="15">
        <v>4.4000000000000004</v>
      </c>
      <c r="AY96" s="14" t="s">
        <v>716</v>
      </c>
      <c r="AZ96" s="15"/>
      <c r="BA96" s="15"/>
      <c r="BB96" s="15"/>
      <c r="BC96" s="15">
        <v>6201.9246540814247</v>
      </c>
      <c r="BD96" s="15">
        <v>48000</v>
      </c>
      <c r="BE96" s="15">
        <v>22921.154792448855</v>
      </c>
      <c r="BG96" s="14" t="s">
        <v>716</v>
      </c>
      <c r="BH96" s="15">
        <v>3000</v>
      </c>
      <c r="BI96" s="15"/>
      <c r="BJ96" s="15"/>
      <c r="BK96" s="15">
        <v>13800</v>
      </c>
      <c r="BL96" s="15"/>
      <c r="BM96" s="15"/>
      <c r="BN96" s="15">
        <v>32601.924654081424</v>
      </c>
      <c r="BO96" s="15"/>
      <c r="BP96" s="15"/>
      <c r="BQ96" s="15"/>
      <c r="BR96" s="15">
        <v>22921.154792448855</v>
      </c>
      <c r="BT96" s="14" t="s">
        <v>716</v>
      </c>
      <c r="BU96" s="15">
        <v>3000</v>
      </c>
      <c r="BV96" s="15">
        <v>6402.8869811221375</v>
      </c>
      <c r="BW96" s="15">
        <v>85000</v>
      </c>
      <c r="BX96" s="15"/>
      <c r="BY96" s="15">
        <v>13800</v>
      </c>
      <c r="BZ96" s="15"/>
      <c r="CA96" s="15"/>
      <c r="CB96" s="15"/>
      <c r="CC96" s="15"/>
    </row>
    <row r="97" spans="1:81">
      <c r="A97" s="14" t="s">
        <v>46</v>
      </c>
      <c r="B97" s="16">
        <v>137525.55715529469</v>
      </c>
      <c r="K97" s="14" t="s">
        <v>46</v>
      </c>
      <c r="L97" s="15"/>
      <c r="M97" s="15">
        <v>1</v>
      </c>
      <c r="N97" s="15"/>
      <c r="O97" s="15">
        <v>1</v>
      </c>
      <c r="P97" s="15"/>
      <c r="Q97" s="15"/>
      <c r="R97" s="15">
        <v>2</v>
      </c>
      <c r="S97" s="15"/>
      <c r="T97" s="15"/>
      <c r="U97" s="15"/>
      <c r="V97" s="15">
        <v>4</v>
      </c>
      <c r="Y97" s="14" t="s">
        <v>447</v>
      </c>
      <c r="Z97" s="15"/>
      <c r="AA97" s="15"/>
      <c r="AB97" s="15">
        <v>4</v>
      </c>
      <c r="AC97" s="15"/>
      <c r="AD97" s="15">
        <v>20</v>
      </c>
      <c r="AE97" s="15"/>
      <c r="AF97" s="15"/>
      <c r="AG97" s="15"/>
      <c r="AH97" s="15"/>
      <c r="AI97" s="15"/>
      <c r="AJ97" s="15">
        <v>12</v>
      </c>
      <c r="AL97" s="14" t="s">
        <v>447</v>
      </c>
      <c r="AM97" s="15"/>
      <c r="AN97" s="15"/>
      <c r="AO97" s="15">
        <v>2</v>
      </c>
      <c r="AP97" s="15"/>
      <c r="AQ97" s="15">
        <v>3</v>
      </c>
      <c r="AR97" s="15"/>
      <c r="AS97" s="15"/>
      <c r="AT97" s="15"/>
      <c r="AU97" s="15"/>
      <c r="AV97" s="15"/>
      <c r="AW97" s="15">
        <v>2.5</v>
      </c>
      <c r="AY97" s="14" t="s">
        <v>447</v>
      </c>
      <c r="AZ97" s="15"/>
      <c r="BA97" s="15">
        <v>68954.520184280962</v>
      </c>
      <c r="BB97" s="15">
        <v>100000</v>
      </c>
      <c r="BC97" s="15"/>
      <c r="BD97" s="15"/>
      <c r="BE97" s="15">
        <v>84477.260092140481</v>
      </c>
      <c r="BG97" s="14" t="s">
        <v>447</v>
      </c>
      <c r="BH97" s="15"/>
      <c r="BI97" s="15"/>
      <c r="BJ97" s="15">
        <v>68954.520184280962</v>
      </c>
      <c r="BK97" s="15"/>
      <c r="BL97" s="15">
        <v>100000</v>
      </c>
      <c r="BM97" s="15"/>
      <c r="BN97" s="15"/>
      <c r="BO97" s="15"/>
      <c r="BP97" s="15"/>
      <c r="BQ97" s="15"/>
      <c r="BR97" s="15">
        <v>84477.260092140481</v>
      </c>
      <c r="BT97" s="14" t="s">
        <v>447</v>
      </c>
      <c r="BU97" s="15"/>
      <c r="BV97" s="15">
        <v>68954.520184280962</v>
      </c>
      <c r="BW97" s="15"/>
      <c r="BX97" s="15"/>
      <c r="BY97" s="15">
        <v>100000</v>
      </c>
      <c r="BZ97" s="15"/>
      <c r="CA97" s="15"/>
      <c r="CB97" s="15"/>
      <c r="CC97" s="15"/>
    </row>
    <row r="98" spans="1:81">
      <c r="A98" s="14" t="s">
        <v>299</v>
      </c>
      <c r="B98" s="16">
        <v>73000</v>
      </c>
      <c r="K98" s="14" t="s">
        <v>299</v>
      </c>
      <c r="L98" s="15"/>
      <c r="M98" s="15"/>
      <c r="N98" s="15"/>
      <c r="O98" s="15"/>
      <c r="P98" s="15"/>
      <c r="Q98" s="15">
        <v>1</v>
      </c>
      <c r="R98" s="15">
        <v>1</v>
      </c>
      <c r="S98" s="15"/>
      <c r="T98" s="15"/>
      <c r="U98" s="15"/>
      <c r="V98" s="15">
        <v>2</v>
      </c>
      <c r="Y98" s="14" t="s">
        <v>46</v>
      </c>
      <c r="Z98" s="15"/>
      <c r="AA98" s="15">
        <v>20</v>
      </c>
      <c r="AB98" s="15"/>
      <c r="AC98" s="15">
        <v>2</v>
      </c>
      <c r="AD98" s="15"/>
      <c r="AE98" s="15"/>
      <c r="AF98" s="15">
        <v>13</v>
      </c>
      <c r="AG98" s="15"/>
      <c r="AH98" s="15"/>
      <c r="AI98" s="15"/>
      <c r="AJ98" s="15">
        <v>12</v>
      </c>
      <c r="AL98" s="14" t="s">
        <v>46</v>
      </c>
      <c r="AM98" s="15"/>
      <c r="AN98" s="15">
        <v>2</v>
      </c>
      <c r="AO98" s="15"/>
      <c r="AP98" s="15">
        <v>5</v>
      </c>
      <c r="AQ98" s="15"/>
      <c r="AR98" s="15"/>
      <c r="AS98" s="15">
        <v>3.5</v>
      </c>
      <c r="AT98" s="15"/>
      <c r="AU98" s="15"/>
      <c r="AV98" s="15"/>
      <c r="AW98" s="15">
        <v>3.5</v>
      </c>
      <c r="AY98" s="14" t="s">
        <v>46</v>
      </c>
      <c r="AZ98" s="15"/>
      <c r="BA98" s="15">
        <v>150000</v>
      </c>
      <c r="BB98" s="15">
        <v>148102.22862117883</v>
      </c>
      <c r="BC98" s="15">
        <v>107000</v>
      </c>
      <c r="BD98" s="15">
        <v>145000</v>
      </c>
      <c r="BE98" s="15">
        <v>137525.55715529469</v>
      </c>
      <c r="BG98" s="14" t="s">
        <v>46</v>
      </c>
      <c r="BH98" s="15"/>
      <c r="BI98" s="15">
        <v>150000</v>
      </c>
      <c r="BJ98" s="15"/>
      <c r="BK98" s="15">
        <v>145000</v>
      </c>
      <c r="BL98" s="15"/>
      <c r="BM98" s="15"/>
      <c r="BN98" s="15">
        <v>127551.11431058942</v>
      </c>
      <c r="BO98" s="15"/>
      <c r="BP98" s="15"/>
      <c r="BQ98" s="15"/>
      <c r="BR98" s="15">
        <v>137525.55715529469</v>
      </c>
      <c r="BT98" s="14" t="s">
        <v>46</v>
      </c>
      <c r="BU98" s="15">
        <v>145000</v>
      </c>
      <c r="BV98" s="15">
        <v>148102.22862117883</v>
      </c>
      <c r="BW98" s="15"/>
      <c r="BX98" s="15"/>
      <c r="BY98" s="15">
        <v>128500</v>
      </c>
      <c r="BZ98" s="15"/>
      <c r="CA98" s="15"/>
      <c r="CB98" s="15"/>
      <c r="CC98" s="15"/>
    </row>
    <row r="99" spans="1:81">
      <c r="A99" s="14" t="s">
        <v>1809</v>
      </c>
      <c r="B99" s="16">
        <v>11000</v>
      </c>
      <c r="K99" s="14" t="s">
        <v>1809</v>
      </c>
      <c r="L99" s="15"/>
      <c r="M99" s="15">
        <v>1</v>
      </c>
      <c r="N99" s="15"/>
      <c r="O99" s="15"/>
      <c r="P99" s="15"/>
      <c r="Q99" s="15"/>
      <c r="R99" s="15"/>
      <c r="S99" s="15"/>
      <c r="T99" s="15"/>
      <c r="U99" s="15"/>
      <c r="V99" s="15">
        <v>1</v>
      </c>
      <c r="Y99" s="14" t="s">
        <v>299</v>
      </c>
      <c r="Z99" s="15"/>
      <c r="AA99" s="15"/>
      <c r="AB99" s="15"/>
      <c r="AC99" s="15"/>
      <c r="AD99" s="15"/>
      <c r="AE99" s="15">
        <v>2</v>
      </c>
      <c r="AF99" s="15">
        <v>1</v>
      </c>
      <c r="AG99" s="15"/>
      <c r="AH99" s="15"/>
      <c r="AI99" s="15"/>
      <c r="AJ99" s="15">
        <v>1.5</v>
      </c>
      <c r="AL99" s="14" t="s">
        <v>299</v>
      </c>
      <c r="AM99" s="15"/>
      <c r="AN99" s="15"/>
      <c r="AO99" s="15"/>
      <c r="AP99" s="15"/>
      <c r="AQ99" s="15"/>
      <c r="AR99" s="15">
        <v>4</v>
      </c>
      <c r="AS99" s="15">
        <v>5</v>
      </c>
      <c r="AT99" s="15"/>
      <c r="AU99" s="15"/>
      <c r="AV99" s="15"/>
      <c r="AW99" s="15">
        <v>4.5</v>
      </c>
      <c r="AY99" s="14" t="s">
        <v>299</v>
      </c>
      <c r="AZ99" s="15"/>
      <c r="BA99" s="15"/>
      <c r="BB99" s="15"/>
      <c r="BC99" s="15">
        <v>138000</v>
      </c>
      <c r="BD99" s="15">
        <v>8000</v>
      </c>
      <c r="BE99" s="15">
        <v>73000</v>
      </c>
      <c r="BG99" s="14" t="s">
        <v>299</v>
      </c>
      <c r="BH99" s="15"/>
      <c r="BI99" s="15"/>
      <c r="BJ99" s="15"/>
      <c r="BK99" s="15"/>
      <c r="BL99" s="15"/>
      <c r="BM99" s="15">
        <v>138000</v>
      </c>
      <c r="BN99" s="15">
        <v>8000</v>
      </c>
      <c r="BO99" s="15"/>
      <c r="BP99" s="15"/>
      <c r="BQ99" s="15"/>
      <c r="BR99" s="15">
        <v>73000</v>
      </c>
      <c r="BT99" s="14" t="s">
        <v>299</v>
      </c>
      <c r="BU99" s="15">
        <v>73000</v>
      </c>
      <c r="BV99" s="15"/>
      <c r="BW99" s="15"/>
      <c r="BX99" s="15"/>
      <c r="BY99" s="15"/>
      <c r="BZ99" s="15"/>
      <c r="CA99" s="15"/>
      <c r="CB99" s="15"/>
      <c r="CC99" s="15"/>
    </row>
    <row r="100" spans="1:81">
      <c r="A100" s="14" t="s">
        <v>197</v>
      </c>
      <c r="B100" s="16">
        <v>48000</v>
      </c>
      <c r="K100" s="14" t="s">
        <v>197</v>
      </c>
      <c r="L100" s="15">
        <v>1</v>
      </c>
      <c r="M100" s="15">
        <v>1</v>
      </c>
      <c r="N100" s="15"/>
      <c r="O100" s="15"/>
      <c r="P100" s="15"/>
      <c r="Q100" s="15"/>
      <c r="R100" s="15"/>
      <c r="S100" s="15"/>
      <c r="T100" s="15"/>
      <c r="U100" s="15"/>
      <c r="V100" s="15">
        <v>2</v>
      </c>
      <c r="Y100" s="14" t="s">
        <v>1809</v>
      </c>
      <c r="Z100" s="15"/>
      <c r="AA100" s="15">
        <v>8</v>
      </c>
      <c r="AB100" s="15"/>
      <c r="AC100" s="15"/>
      <c r="AD100" s="15"/>
      <c r="AE100" s="15"/>
      <c r="AF100" s="15"/>
      <c r="AG100" s="15"/>
      <c r="AH100" s="15"/>
      <c r="AI100" s="15"/>
      <c r="AJ100" s="15">
        <v>8</v>
      </c>
      <c r="AL100" s="14" t="s">
        <v>1809</v>
      </c>
      <c r="AM100" s="15"/>
      <c r="AN100" s="15">
        <v>4</v>
      </c>
      <c r="AO100" s="15"/>
      <c r="AP100" s="15"/>
      <c r="AQ100" s="15"/>
      <c r="AR100" s="15"/>
      <c r="AS100" s="15"/>
      <c r="AT100" s="15"/>
      <c r="AU100" s="15"/>
      <c r="AV100" s="15"/>
      <c r="AW100" s="15">
        <v>4</v>
      </c>
      <c r="AY100" s="14" t="s">
        <v>1809</v>
      </c>
      <c r="AZ100" s="15"/>
      <c r="BA100" s="15"/>
      <c r="BB100" s="15"/>
      <c r="BC100" s="15">
        <v>11000</v>
      </c>
      <c r="BD100" s="15"/>
      <c r="BE100" s="15">
        <v>11000</v>
      </c>
      <c r="BG100" s="14" t="s">
        <v>1809</v>
      </c>
      <c r="BH100" s="15"/>
      <c r="BI100" s="15">
        <v>11000</v>
      </c>
      <c r="BJ100" s="15"/>
      <c r="BK100" s="15"/>
      <c r="BL100" s="15"/>
      <c r="BM100" s="15"/>
      <c r="BN100" s="15"/>
      <c r="BO100" s="15"/>
      <c r="BP100" s="15"/>
      <c r="BQ100" s="15"/>
      <c r="BR100" s="15">
        <v>11000</v>
      </c>
      <c r="BT100" s="14" t="s">
        <v>1809</v>
      </c>
      <c r="BU100" s="15"/>
      <c r="BV100" s="15"/>
      <c r="BW100" s="15">
        <v>11000</v>
      </c>
      <c r="BX100" s="15"/>
      <c r="BY100" s="15"/>
      <c r="BZ100" s="15"/>
      <c r="CA100" s="15"/>
      <c r="CB100" s="15"/>
      <c r="CC100" s="15"/>
    </row>
    <row r="101" spans="1:81">
      <c r="A101" s="14" t="s">
        <v>179</v>
      </c>
      <c r="B101" s="16">
        <v>43014.900191685309</v>
      </c>
      <c r="K101" s="14" t="s">
        <v>179</v>
      </c>
      <c r="L101" s="15">
        <v>4</v>
      </c>
      <c r="M101" s="15">
        <v>4</v>
      </c>
      <c r="N101" s="15"/>
      <c r="O101" s="15">
        <v>2</v>
      </c>
      <c r="P101" s="15"/>
      <c r="Q101" s="15">
        <v>1</v>
      </c>
      <c r="R101" s="15">
        <v>8</v>
      </c>
      <c r="S101" s="15"/>
      <c r="T101" s="15"/>
      <c r="U101" s="15"/>
      <c r="V101" s="15">
        <v>19</v>
      </c>
      <c r="Y101" s="14" t="s">
        <v>197</v>
      </c>
      <c r="Z101" s="15">
        <v>10</v>
      </c>
      <c r="AA101" s="15">
        <v>10</v>
      </c>
      <c r="AB101" s="15"/>
      <c r="AC101" s="15"/>
      <c r="AD101" s="15"/>
      <c r="AE101" s="15"/>
      <c r="AF101" s="15"/>
      <c r="AG101" s="15"/>
      <c r="AH101" s="15"/>
      <c r="AI101" s="15"/>
      <c r="AJ101" s="15">
        <v>10</v>
      </c>
      <c r="AL101" s="14" t="s">
        <v>197</v>
      </c>
      <c r="AM101" s="15">
        <v>4</v>
      </c>
      <c r="AN101" s="15">
        <v>3</v>
      </c>
      <c r="AO101" s="15"/>
      <c r="AP101" s="15"/>
      <c r="AQ101" s="15"/>
      <c r="AR101" s="15"/>
      <c r="AS101" s="15"/>
      <c r="AT101" s="15"/>
      <c r="AU101" s="15"/>
      <c r="AV101" s="15"/>
      <c r="AW101" s="15">
        <v>3.5</v>
      </c>
      <c r="AY101" s="14" t="s">
        <v>197</v>
      </c>
      <c r="AZ101" s="15"/>
      <c r="BA101" s="15"/>
      <c r="BB101" s="15">
        <v>60000</v>
      </c>
      <c r="BC101" s="15">
        <v>36000</v>
      </c>
      <c r="BD101" s="15"/>
      <c r="BE101" s="15">
        <v>48000</v>
      </c>
      <c r="BG101" s="14" t="s">
        <v>197</v>
      </c>
      <c r="BH101" s="15">
        <v>36000</v>
      </c>
      <c r="BI101" s="15">
        <v>60000</v>
      </c>
      <c r="BJ101" s="15"/>
      <c r="BK101" s="15"/>
      <c r="BL101" s="15"/>
      <c r="BM101" s="15"/>
      <c r="BN101" s="15"/>
      <c r="BO101" s="15"/>
      <c r="BP101" s="15"/>
      <c r="BQ101" s="15"/>
      <c r="BR101" s="15">
        <v>48000</v>
      </c>
      <c r="BT101" s="14" t="s">
        <v>197</v>
      </c>
      <c r="BU101" s="15"/>
      <c r="BV101" s="15"/>
      <c r="BW101" s="15">
        <v>48000</v>
      </c>
      <c r="BX101" s="15"/>
      <c r="BY101" s="15"/>
      <c r="BZ101" s="15"/>
      <c r="CA101" s="15"/>
      <c r="CB101" s="15"/>
      <c r="CC101" s="15"/>
    </row>
    <row r="102" spans="1:81">
      <c r="A102" s="14" t="s">
        <v>1458</v>
      </c>
      <c r="B102" s="16">
        <v>100000</v>
      </c>
      <c r="K102" s="14" t="s">
        <v>1458</v>
      </c>
      <c r="L102" s="15"/>
      <c r="M102" s="15">
        <v>1</v>
      </c>
      <c r="N102" s="15"/>
      <c r="O102" s="15"/>
      <c r="P102" s="15"/>
      <c r="Q102" s="15"/>
      <c r="R102" s="15"/>
      <c r="S102" s="15"/>
      <c r="T102" s="15"/>
      <c r="U102" s="15"/>
      <c r="V102" s="15">
        <v>1</v>
      </c>
      <c r="Y102" s="14" t="s">
        <v>179</v>
      </c>
      <c r="Z102" s="15">
        <v>7.5</v>
      </c>
      <c r="AA102" s="15">
        <v>8.5</v>
      </c>
      <c r="AB102" s="15"/>
      <c r="AC102" s="15">
        <v>8</v>
      </c>
      <c r="AD102" s="15"/>
      <c r="AE102" s="15">
        <v>7</v>
      </c>
      <c r="AF102" s="15">
        <v>11.375</v>
      </c>
      <c r="AG102" s="15"/>
      <c r="AH102" s="15"/>
      <c r="AI102" s="15"/>
      <c r="AJ102" s="15">
        <v>9.3684210526315788</v>
      </c>
      <c r="AL102" s="14" t="s">
        <v>179</v>
      </c>
      <c r="AM102" s="15">
        <v>4</v>
      </c>
      <c r="AN102" s="15">
        <v>4.25</v>
      </c>
      <c r="AO102" s="15"/>
      <c r="AP102" s="15">
        <v>4</v>
      </c>
      <c r="AQ102" s="15"/>
      <c r="AR102" s="15">
        <v>2</v>
      </c>
      <c r="AS102" s="15">
        <v>3.75</v>
      </c>
      <c r="AT102" s="15"/>
      <c r="AU102" s="15"/>
      <c r="AV102" s="15"/>
      <c r="AW102" s="15">
        <v>3.8421052631578947</v>
      </c>
      <c r="AY102" s="14" t="s">
        <v>179</v>
      </c>
      <c r="AZ102" s="15"/>
      <c r="BA102" s="15">
        <v>36000</v>
      </c>
      <c r="BB102" s="15">
        <v>47442.050920418529</v>
      </c>
      <c r="BC102" s="15">
        <v>43830.114017072818</v>
      </c>
      <c r="BD102" s="15">
        <v>37964</v>
      </c>
      <c r="BE102" s="15">
        <v>43014.900191685309</v>
      </c>
      <c r="BG102" s="14" t="s">
        <v>179</v>
      </c>
      <c r="BH102" s="15">
        <v>27000</v>
      </c>
      <c r="BI102" s="15">
        <v>31677.69952987742</v>
      </c>
      <c r="BJ102" s="15"/>
      <c r="BK102" s="15">
        <v>70250</v>
      </c>
      <c r="BL102" s="15"/>
      <c r="BM102" s="15">
        <v>36000</v>
      </c>
      <c r="BN102" s="15">
        <v>50759.038190313899</v>
      </c>
      <c r="BO102" s="15"/>
      <c r="BP102" s="15"/>
      <c r="BQ102" s="15"/>
      <c r="BR102" s="15">
        <v>43014.900191685309</v>
      </c>
      <c r="BT102" s="14" t="s">
        <v>179</v>
      </c>
      <c r="BU102" s="15">
        <v>59543</v>
      </c>
      <c r="BV102" s="15">
        <v>40114.285714285717</v>
      </c>
      <c r="BW102" s="15">
        <v>25744.275910505214</v>
      </c>
      <c r="BX102" s="15">
        <v>67250</v>
      </c>
      <c r="BY102" s="15">
        <v>22710</v>
      </c>
      <c r="BZ102" s="15"/>
      <c r="CA102" s="15"/>
      <c r="CB102" s="15"/>
      <c r="CC102" s="15"/>
    </row>
    <row r="103" spans="1:81">
      <c r="A103" s="14" t="s">
        <v>71</v>
      </c>
      <c r="B103" s="16">
        <v>67240.730112795849</v>
      </c>
      <c r="K103" s="14" t="s">
        <v>71</v>
      </c>
      <c r="L103" s="15">
        <v>17</v>
      </c>
      <c r="M103" s="15">
        <v>58</v>
      </c>
      <c r="N103" s="15">
        <v>12</v>
      </c>
      <c r="O103" s="15">
        <v>6</v>
      </c>
      <c r="P103" s="15">
        <v>6</v>
      </c>
      <c r="Q103" s="15">
        <v>5</v>
      </c>
      <c r="R103" s="15">
        <v>41</v>
      </c>
      <c r="S103" s="15"/>
      <c r="T103" s="15">
        <v>4</v>
      </c>
      <c r="U103" s="15">
        <v>5</v>
      </c>
      <c r="V103" s="15">
        <v>154</v>
      </c>
      <c r="Y103" s="14" t="s">
        <v>1458</v>
      </c>
      <c r="Z103" s="15"/>
      <c r="AA103" s="15">
        <v>17</v>
      </c>
      <c r="AB103" s="15"/>
      <c r="AC103" s="15"/>
      <c r="AD103" s="15"/>
      <c r="AE103" s="15"/>
      <c r="AF103" s="15"/>
      <c r="AG103" s="15"/>
      <c r="AH103" s="15"/>
      <c r="AI103" s="15"/>
      <c r="AJ103" s="15">
        <v>17</v>
      </c>
      <c r="AL103" s="14" t="s">
        <v>1458</v>
      </c>
      <c r="AM103" s="15"/>
      <c r="AN103" s="15">
        <v>4</v>
      </c>
      <c r="AO103" s="15"/>
      <c r="AP103" s="15"/>
      <c r="AQ103" s="15"/>
      <c r="AR103" s="15"/>
      <c r="AS103" s="15"/>
      <c r="AT103" s="15"/>
      <c r="AU103" s="15"/>
      <c r="AV103" s="15"/>
      <c r="AW103" s="15">
        <v>4</v>
      </c>
      <c r="AY103" s="14" t="s">
        <v>1458</v>
      </c>
      <c r="AZ103" s="15"/>
      <c r="BA103" s="15"/>
      <c r="BB103" s="15"/>
      <c r="BC103" s="15">
        <v>100000</v>
      </c>
      <c r="BD103" s="15"/>
      <c r="BE103" s="15">
        <v>100000</v>
      </c>
      <c r="BG103" s="14" t="s">
        <v>1458</v>
      </c>
      <c r="BH103" s="15"/>
      <c r="BI103" s="15">
        <v>100000</v>
      </c>
      <c r="BJ103" s="15"/>
      <c r="BK103" s="15"/>
      <c r="BL103" s="15"/>
      <c r="BM103" s="15"/>
      <c r="BN103" s="15"/>
      <c r="BO103" s="15"/>
      <c r="BP103" s="15"/>
      <c r="BQ103" s="15"/>
      <c r="BR103" s="15">
        <v>100000</v>
      </c>
      <c r="BT103" s="14" t="s">
        <v>1458</v>
      </c>
      <c r="BU103" s="15"/>
      <c r="BV103" s="15"/>
      <c r="BW103" s="15"/>
      <c r="BX103" s="15">
        <v>100000</v>
      </c>
      <c r="BY103" s="15"/>
      <c r="BZ103" s="15"/>
      <c r="CA103" s="15"/>
      <c r="CB103" s="15"/>
      <c r="CC103" s="15"/>
    </row>
    <row r="104" spans="1:81">
      <c r="A104" s="14" t="s">
        <v>27</v>
      </c>
      <c r="B104" s="16">
        <v>11650</v>
      </c>
      <c r="K104" s="14" t="s">
        <v>27</v>
      </c>
      <c r="L104" s="15"/>
      <c r="M104" s="15">
        <v>1</v>
      </c>
      <c r="N104" s="15"/>
      <c r="O104" s="15"/>
      <c r="P104" s="15"/>
      <c r="Q104" s="15"/>
      <c r="R104" s="15">
        <v>1</v>
      </c>
      <c r="S104" s="15"/>
      <c r="T104" s="15">
        <v>1</v>
      </c>
      <c r="U104" s="15">
        <v>1</v>
      </c>
      <c r="V104" s="15">
        <v>4</v>
      </c>
      <c r="Y104" s="14" t="s">
        <v>71</v>
      </c>
      <c r="Z104" s="15">
        <v>10.588235294117647</v>
      </c>
      <c r="AA104" s="15">
        <v>7.2413793103448274</v>
      </c>
      <c r="AB104" s="15">
        <v>7.666666666666667</v>
      </c>
      <c r="AC104" s="15">
        <v>13.833333333333334</v>
      </c>
      <c r="AD104" s="15">
        <v>14.333333333333334</v>
      </c>
      <c r="AE104" s="15">
        <v>6</v>
      </c>
      <c r="AF104" s="15">
        <v>11.073170731707316</v>
      </c>
      <c r="AG104" s="15"/>
      <c r="AH104" s="15">
        <v>6.75</v>
      </c>
      <c r="AI104" s="15">
        <v>10.199999999999999</v>
      </c>
      <c r="AJ104" s="15">
        <v>9.2402597402597397</v>
      </c>
      <c r="AL104" s="14" t="s">
        <v>71</v>
      </c>
      <c r="AM104" s="15">
        <v>3.8823529411764706</v>
      </c>
      <c r="AN104" s="15">
        <v>4.1206896551724137</v>
      </c>
      <c r="AO104" s="15">
        <v>4</v>
      </c>
      <c r="AP104" s="15">
        <v>3.6666666666666665</v>
      </c>
      <c r="AQ104" s="15">
        <v>3.5</v>
      </c>
      <c r="AR104" s="15">
        <v>3</v>
      </c>
      <c r="AS104" s="15">
        <v>3.5365853658536586</v>
      </c>
      <c r="AT104" s="15"/>
      <c r="AU104" s="15">
        <v>4.25</v>
      </c>
      <c r="AV104" s="15">
        <v>4</v>
      </c>
      <c r="AW104" s="15">
        <v>3.8506493506493507</v>
      </c>
      <c r="AY104" s="14" t="s">
        <v>71</v>
      </c>
      <c r="AZ104" s="15">
        <v>170000</v>
      </c>
      <c r="BA104" s="15">
        <v>69253.332828956292</v>
      </c>
      <c r="BB104" s="15">
        <v>74438.801726230449</v>
      </c>
      <c r="BC104" s="15">
        <v>66551.706016528318</v>
      </c>
      <c r="BD104" s="15">
        <v>57261.833070812085</v>
      </c>
      <c r="BE104" s="15">
        <v>67240.73011279582</v>
      </c>
      <c r="BG104" s="14" t="s">
        <v>71</v>
      </c>
      <c r="BH104" s="15">
        <v>55820.304736452817</v>
      </c>
      <c r="BI104" s="15">
        <v>57469.44941484111</v>
      </c>
      <c r="BJ104" s="15">
        <v>83902.612935800164</v>
      </c>
      <c r="BK104" s="15">
        <v>109281.69352999836</v>
      </c>
      <c r="BL104" s="15">
        <v>114272.92472487809</v>
      </c>
      <c r="BM104" s="15">
        <v>81372.725180708847</v>
      </c>
      <c r="BN104" s="15">
        <v>66390.12811100109</v>
      </c>
      <c r="BO104" s="15"/>
      <c r="BP104" s="15">
        <v>31939.07519316065</v>
      </c>
      <c r="BQ104" s="15">
        <v>93624.989360796666</v>
      </c>
      <c r="BR104" s="15">
        <v>67240.730112795834</v>
      </c>
      <c r="BT104" s="14" t="s">
        <v>71</v>
      </c>
      <c r="BU104" s="15">
        <v>48171.094751881777</v>
      </c>
      <c r="BV104" s="15">
        <v>70163.324573284786</v>
      </c>
      <c r="BW104" s="15">
        <v>72443.95209612629</v>
      </c>
      <c r="BX104" s="15">
        <v>72054.976811551853</v>
      </c>
      <c r="BY104" s="15">
        <v>70384.94592132351</v>
      </c>
      <c r="BZ104" s="15">
        <v>60498.976009515922</v>
      </c>
      <c r="CA104" s="15">
        <v>55166.239522354947</v>
      </c>
      <c r="CB104" s="15">
        <v>47285.348162018519</v>
      </c>
      <c r="CC104" s="15"/>
    </row>
    <row r="105" spans="1:81">
      <c r="A105" s="14" t="s">
        <v>989</v>
      </c>
      <c r="B105" s="16">
        <v>35000</v>
      </c>
      <c r="K105" s="14" t="s">
        <v>989</v>
      </c>
      <c r="L105" s="15"/>
      <c r="M105" s="15"/>
      <c r="N105" s="15"/>
      <c r="O105" s="15"/>
      <c r="P105" s="15"/>
      <c r="Q105" s="15"/>
      <c r="R105" s="15">
        <v>1</v>
      </c>
      <c r="S105" s="15"/>
      <c r="T105" s="15"/>
      <c r="U105" s="15"/>
      <c r="V105" s="15">
        <v>1</v>
      </c>
      <c r="Y105" s="14" t="s">
        <v>27</v>
      </c>
      <c r="Z105" s="15"/>
      <c r="AA105" s="15">
        <v>2</v>
      </c>
      <c r="AB105" s="15"/>
      <c r="AC105" s="15"/>
      <c r="AD105" s="15"/>
      <c r="AE105" s="15"/>
      <c r="AF105" s="15">
        <v>5</v>
      </c>
      <c r="AG105" s="15"/>
      <c r="AH105" s="15">
        <v>2</v>
      </c>
      <c r="AI105" s="15">
        <v>10</v>
      </c>
      <c r="AJ105" s="15">
        <v>4.75</v>
      </c>
      <c r="AL105" s="14" t="s">
        <v>27</v>
      </c>
      <c r="AM105" s="15"/>
      <c r="AN105" s="15">
        <v>5</v>
      </c>
      <c r="AO105" s="15"/>
      <c r="AP105" s="15"/>
      <c r="AQ105" s="15"/>
      <c r="AR105" s="15"/>
      <c r="AS105" s="15">
        <v>4</v>
      </c>
      <c r="AT105" s="15"/>
      <c r="AU105" s="15">
        <v>3</v>
      </c>
      <c r="AV105" s="15">
        <v>2</v>
      </c>
      <c r="AW105" s="15">
        <v>3.5</v>
      </c>
      <c r="AY105" s="14" t="s">
        <v>27</v>
      </c>
      <c r="AZ105" s="15"/>
      <c r="BA105" s="15">
        <v>7600</v>
      </c>
      <c r="BB105" s="15">
        <v>15000</v>
      </c>
      <c r="BC105" s="15">
        <v>12000</v>
      </c>
      <c r="BD105" s="15">
        <v>12000</v>
      </c>
      <c r="BE105" s="15">
        <v>11650</v>
      </c>
      <c r="BG105" s="14" t="s">
        <v>27</v>
      </c>
      <c r="BH105" s="15"/>
      <c r="BI105" s="15">
        <v>12000</v>
      </c>
      <c r="BJ105" s="15"/>
      <c r="BK105" s="15"/>
      <c r="BL105" s="15"/>
      <c r="BM105" s="15"/>
      <c r="BN105" s="15">
        <v>12000</v>
      </c>
      <c r="BO105" s="15"/>
      <c r="BP105" s="15">
        <v>15000</v>
      </c>
      <c r="BQ105" s="15">
        <v>7600</v>
      </c>
      <c r="BR105" s="15">
        <v>11650</v>
      </c>
      <c r="BT105" s="14" t="s">
        <v>27</v>
      </c>
      <c r="BU105" s="15">
        <v>13500</v>
      </c>
      <c r="BV105" s="15">
        <v>12000</v>
      </c>
      <c r="BW105" s="15">
        <v>7600</v>
      </c>
      <c r="BX105" s="15"/>
      <c r="BY105" s="15"/>
      <c r="BZ105" s="15"/>
      <c r="CA105" s="15"/>
      <c r="CB105" s="15"/>
      <c r="CC105" s="15"/>
    </row>
    <row r="106" spans="1:81">
      <c r="A106" s="14" t="s">
        <v>15</v>
      </c>
      <c r="B106" s="16">
        <v>72738.12965964344</v>
      </c>
      <c r="K106" s="14" t="s">
        <v>15</v>
      </c>
      <c r="L106" s="15">
        <v>42</v>
      </c>
      <c r="M106" s="15">
        <v>297</v>
      </c>
      <c r="N106" s="15">
        <v>18</v>
      </c>
      <c r="O106" s="15">
        <v>17</v>
      </c>
      <c r="P106" s="15">
        <v>39</v>
      </c>
      <c r="Q106" s="15">
        <v>26</v>
      </c>
      <c r="R106" s="15">
        <v>145</v>
      </c>
      <c r="S106" s="15">
        <v>3</v>
      </c>
      <c r="T106" s="15">
        <v>5</v>
      </c>
      <c r="U106" s="15">
        <v>25</v>
      </c>
      <c r="V106" s="15">
        <v>617</v>
      </c>
      <c r="Y106" s="14" t="s">
        <v>989</v>
      </c>
      <c r="Z106" s="15"/>
      <c r="AA106" s="15"/>
      <c r="AB106" s="15"/>
      <c r="AC106" s="15"/>
      <c r="AD106" s="15"/>
      <c r="AE106" s="15"/>
      <c r="AF106" s="15">
        <v>10</v>
      </c>
      <c r="AG106" s="15"/>
      <c r="AH106" s="15"/>
      <c r="AI106" s="15"/>
      <c r="AJ106" s="15">
        <v>10</v>
      </c>
      <c r="AL106" s="14" t="s">
        <v>989</v>
      </c>
      <c r="AM106" s="15"/>
      <c r="AN106" s="15"/>
      <c r="AO106" s="15"/>
      <c r="AP106" s="15"/>
      <c r="AQ106" s="15"/>
      <c r="AR106" s="15"/>
      <c r="AS106" s="15">
        <v>5</v>
      </c>
      <c r="AT106" s="15"/>
      <c r="AU106" s="15"/>
      <c r="AV106" s="15"/>
      <c r="AW106" s="15">
        <v>5</v>
      </c>
      <c r="AY106" s="14" t="s">
        <v>989</v>
      </c>
      <c r="AZ106" s="15"/>
      <c r="BA106" s="15"/>
      <c r="BB106" s="15"/>
      <c r="BC106" s="15"/>
      <c r="BD106" s="15">
        <v>35000</v>
      </c>
      <c r="BE106" s="15">
        <v>35000</v>
      </c>
      <c r="BG106" s="14" t="s">
        <v>989</v>
      </c>
      <c r="BH106" s="15"/>
      <c r="BI106" s="15"/>
      <c r="BJ106" s="15"/>
      <c r="BK106" s="15"/>
      <c r="BL106" s="15"/>
      <c r="BM106" s="15"/>
      <c r="BN106" s="15">
        <v>35000</v>
      </c>
      <c r="BO106" s="15"/>
      <c r="BP106" s="15"/>
      <c r="BQ106" s="15"/>
      <c r="BR106" s="15">
        <v>35000</v>
      </c>
      <c r="BT106" s="14" t="s">
        <v>989</v>
      </c>
      <c r="BU106" s="15"/>
      <c r="BV106" s="15"/>
      <c r="BW106" s="15">
        <v>35000</v>
      </c>
      <c r="BX106" s="15"/>
      <c r="BY106" s="15"/>
      <c r="BZ106" s="15"/>
      <c r="CA106" s="15"/>
      <c r="CB106" s="15"/>
      <c r="CC106" s="15"/>
    </row>
    <row r="107" spans="1:81">
      <c r="A107" s="14" t="s">
        <v>1027</v>
      </c>
      <c r="B107" s="16">
        <v>10000</v>
      </c>
      <c r="K107" s="14" t="s">
        <v>1027</v>
      </c>
      <c r="L107" s="15">
        <v>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>
        <v>1</v>
      </c>
      <c r="Y107" s="14" t="s">
        <v>15</v>
      </c>
      <c r="Z107" s="15">
        <v>7.5952380952380949</v>
      </c>
      <c r="AA107" s="15">
        <v>8.3703703703703702</v>
      </c>
      <c r="AB107" s="15">
        <v>9.8888888888888893</v>
      </c>
      <c r="AC107" s="15">
        <v>12.058823529411764</v>
      </c>
      <c r="AD107" s="15">
        <v>14.461538461538462</v>
      </c>
      <c r="AE107" s="15">
        <v>9.2692307692307701</v>
      </c>
      <c r="AF107" s="15">
        <v>10.220689655172414</v>
      </c>
      <c r="AG107" s="15">
        <v>5.666666666666667</v>
      </c>
      <c r="AH107" s="15">
        <v>13.8</v>
      </c>
      <c r="AI107" s="15">
        <v>10.24</v>
      </c>
      <c r="AJ107" s="15">
        <v>9.4278768233387353</v>
      </c>
      <c r="AL107" s="14" t="s">
        <v>15</v>
      </c>
      <c r="AM107" s="15">
        <v>4.1190476190476186</v>
      </c>
      <c r="AN107" s="15">
        <v>3.936026936026936</v>
      </c>
      <c r="AO107" s="15">
        <v>3.7777777777777777</v>
      </c>
      <c r="AP107" s="15">
        <v>3.7647058823529411</v>
      </c>
      <c r="AQ107" s="15">
        <v>3.5641025641025643</v>
      </c>
      <c r="AR107" s="15">
        <v>3.5769230769230771</v>
      </c>
      <c r="AS107" s="15">
        <v>3.6</v>
      </c>
      <c r="AT107" s="15">
        <v>2.6666666666666665</v>
      </c>
      <c r="AU107" s="15">
        <v>3.8</v>
      </c>
      <c r="AV107" s="15">
        <v>3.88</v>
      </c>
      <c r="AW107" s="15">
        <v>3.8119935170178283</v>
      </c>
      <c r="AY107" s="14" t="s">
        <v>15</v>
      </c>
      <c r="AZ107" s="15">
        <v>49666.666666666664</v>
      </c>
      <c r="BA107" s="15">
        <v>80399.093023255817</v>
      </c>
      <c r="BB107" s="15">
        <v>76343.612903225803</v>
      </c>
      <c r="BC107" s="15">
        <v>69667.656028368801</v>
      </c>
      <c r="BD107" s="15">
        <v>73087.507462686568</v>
      </c>
      <c r="BE107" s="15">
        <v>72738.12965964344</v>
      </c>
      <c r="BG107" s="14" t="s">
        <v>15</v>
      </c>
      <c r="BH107" s="15">
        <v>64737.190476190473</v>
      </c>
      <c r="BI107" s="15">
        <v>62583.737373737371</v>
      </c>
      <c r="BJ107" s="15">
        <v>98388.888888888891</v>
      </c>
      <c r="BK107" s="15">
        <v>87813.23529411765</v>
      </c>
      <c r="BL107" s="15">
        <v>125615.38461538461</v>
      </c>
      <c r="BM107" s="15">
        <v>72056.153846153844</v>
      </c>
      <c r="BN107" s="15">
        <v>77581.710344827588</v>
      </c>
      <c r="BO107" s="15">
        <v>83820.333333333328</v>
      </c>
      <c r="BP107" s="15">
        <v>58200</v>
      </c>
      <c r="BQ107" s="15">
        <v>69800</v>
      </c>
      <c r="BR107" s="15">
        <v>72738.12965964344</v>
      </c>
      <c r="BT107" s="14" t="s">
        <v>15</v>
      </c>
      <c r="BU107" s="15">
        <v>59716.010869565216</v>
      </c>
      <c r="BV107" s="15">
        <v>69464.576923076922</v>
      </c>
      <c r="BW107" s="15">
        <v>74603.388157894733</v>
      </c>
      <c r="BX107" s="15">
        <v>74842.643835616444</v>
      </c>
      <c r="BY107" s="15">
        <v>87793.207547169804</v>
      </c>
      <c r="BZ107" s="15">
        <v>81137.086956521744</v>
      </c>
      <c r="CA107" s="15">
        <v>107892.85714285714</v>
      </c>
      <c r="CB107" s="15">
        <v>24000</v>
      </c>
      <c r="CC107" s="15">
        <v>80000</v>
      </c>
    </row>
    <row r="108" spans="1:81">
      <c r="A108" s="14" t="s">
        <v>1676</v>
      </c>
      <c r="B108" s="16">
        <v>10000</v>
      </c>
      <c r="K108" s="14" t="s">
        <v>1676</v>
      </c>
      <c r="L108" s="15"/>
      <c r="M108" s="15"/>
      <c r="N108" s="15"/>
      <c r="O108" s="15"/>
      <c r="P108" s="15"/>
      <c r="Q108" s="15"/>
      <c r="R108" s="15">
        <v>1</v>
      </c>
      <c r="S108" s="15"/>
      <c r="T108" s="15"/>
      <c r="U108" s="15"/>
      <c r="V108" s="15">
        <v>1</v>
      </c>
      <c r="Y108" s="14" t="s">
        <v>1027</v>
      </c>
      <c r="Z108" s="15">
        <v>4</v>
      </c>
      <c r="AA108" s="15"/>
      <c r="AB108" s="15"/>
      <c r="AC108" s="15"/>
      <c r="AD108" s="15"/>
      <c r="AE108" s="15"/>
      <c r="AF108" s="15"/>
      <c r="AG108" s="15"/>
      <c r="AH108" s="15"/>
      <c r="AI108" s="15"/>
      <c r="AJ108" s="15">
        <v>4</v>
      </c>
      <c r="AL108" s="14" t="s">
        <v>1027</v>
      </c>
      <c r="AM108" s="15">
        <v>4</v>
      </c>
      <c r="AN108" s="15"/>
      <c r="AO108" s="15"/>
      <c r="AP108" s="15"/>
      <c r="AQ108" s="15"/>
      <c r="AR108" s="15"/>
      <c r="AS108" s="15"/>
      <c r="AT108" s="15"/>
      <c r="AU108" s="15"/>
      <c r="AV108" s="15"/>
      <c r="AW108" s="15">
        <v>4</v>
      </c>
      <c r="AY108" s="14" t="s">
        <v>1027</v>
      </c>
      <c r="AZ108" s="15"/>
      <c r="BA108" s="15"/>
      <c r="BB108" s="15"/>
      <c r="BC108" s="15">
        <v>10000</v>
      </c>
      <c r="BD108" s="15"/>
      <c r="BE108" s="15">
        <v>10000</v>
      </c>
      <c r="BG108" s="14" t="s">
        <v>1027</v>
      </c>
      <c r="BH108" s="15">
        <v>10000</v>
      </c>
      <c r="BI108" s="15"/>
      <c r="BJ108" s="15"/>
      <c r="BK108" s="15"/>
      <c r="BL108" s="15"/>
      <c r="BM108" s="15"/>
      <c r="BN108" s="15"/>
      <c r="BO108" s="15"/>
      <c r="BP108" s="15"/>
      <c r="BQ108" s="15"/>
      <c r="BR108" s="15">
        <v>10000</v>
      </c>
      <c r="BT108" s="14" t="s">
        <v>1027</v>
      </c>
      <c r="BU108" s="15"/>
      <c r="BV108" s="15">
        <v>10000</v>
      </c>
      <c r="BW108" s="15"/>
      <c r="BX108" s="15"/>
      <c r="BY108" s="15"/>
      <c r="BZ108" s="15"/>
      <c r="CA108" s="15"/>
      <c r="CB108" s="15"/>
      <c r="CC108" s="15"/>
    </row>
    <row r="109" spans="1:81">
      <c r="A109" s="14" t="s">
        <v>1086</v>
      </c>
      <c r="B109" s="16">
        <v>13000</v>
      </c>
      <c r="K109" s="14" t="s">
        <v>1086</v>
      </c>
      <c r="L109" s="15">
        <v>2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>
        <v>2</v>
      </c>
      <c r="Y109" s="14" t="s">
        <v>1676</v>
      </c>
      <c r="Z109" s="15"/>
      <c r="AA109" s="15"/>
      <c r="AB109" s="15"/>
      <c r="AC109" s="15"/>
      <c r="AD109" s="15"/>
      <c r="AE109" s="15"/>
      <c r="AF109" s="15">
        <v>8</v>
      </c>
      <c r="AG109" s="15"/>
      <c r="AH109" s="15"/>
      <c r="AI109" s="15"/>
      <c r="AJ109" s="15">
        <v>8</v>
      </c>
      <c r="AL109" s="14" t="s">
        <v>1676</v>
      </c>
      <c r="AM109" s="15"/>
      <c r="AN109" s="15"/>
      <c r="AO109" s="15"/>
      <c r="AP109" s="15"/>
      <c r="AQ109" s="15"/>
      <c r="AR109" s="15"/>
      <c r="AS109" s="15">
        <v>3</v>
      </c>
      <c r="AT109" s="15"/>
      <c r="AU109" s="15"/>
      <c r="AV109" s="15"/>
      <c r="AW109" s="15">
        <v>3</v>
      </c>
      <c r="AY109" s="14" t="s">
        <v>1676</v>
      </c>
      <c r="AZ109" s="15"/>
      <c r="BA109" s="15"/>
      <c r="BB109" s="15">
        <v>10000</v>
      </c>
      <c r="BC109" s="15"/>
      <c r="BD109" s="15"/>
      <c r="BE109" s="15">
        <v>10000</v>
      </c>
      <c r="BG109" s="14" t="s">
        <v>1676</v>
      </c>
      <c r="BH109" s="15"/>
      <c r="BI109" s="15"/>
      <c r="BJ109" s="15"/>
      <c r="BK109" s="15"/>
      <c r="BL109" s="15"/>
      <c r="BM109" s="15"/>
      <c r="BN109" s="15">
        <v>10000</v>
      </c>
      <c r="BO109" s="15"/>
      <c r="BP109" s="15"/>
      <c r="BQ109" s="15"/>
      <c r="BR109" s="15">
        <v>10000</v>
      </c>
      <c r="BT109" s="14" t="s">
        <v>1676</v>
      </c>
      <c r="BU109" s="15"/>
      <c r="BV109" s="15"/>
      <c r="BW109" s="15">
        <v>10000</v>
      </c>
      <c r="BX109" s="15"/>
      <c r="BY109" s="15"/>
      <c r="BZ109" s="15"/>
      <c r="CA109" s="15"/>
      <c r="CB109" s="15"/>
      <c r="CC109" s="15"/>
    </row>
    <row r="110" spans="1:81">
      <c r="A110" s="14" t="s">
        <v>1055</v>
      </c>
      <c r="B110" s="16">
        <v>36400</v>
      </c>
      <c r="K110" s="14" t="s">
        <v>1055</v>
      </c>
      <c r="L110" s="15"/>
      <c r="M110" s="15">
        <v>1</v>
      </c>
      <c r="N110" s="15"/>
      <c r="O110" s="15"/>
      <c r="P110" s="15"/>
      <c r="Q110" s="15"/>
      <c r="R110" s="15"/>
      <c r="S110" s="15"/>
      <c r="T110" s="15"/>
      <c r="U110" s="15"/>
      <c r="V110" s="15">
        <v>1</v>
      </c>
      <c r="Y110" s="14" t="s">
        <v>1086</v>
      </c>
      <c r="Z110" s="15">
        <v>3.5</v>
      </c>
      <c r="AA110" s="15"/>
      <c r="AB110" s="15"/>
      <c r="AC110" s="15"/>
      <c r="AD110" s="15"/>
      <c r="AE110" s="15"/>
      <c r="AF110" s="15"/>
      <c r="AG110" s="15"/>
      <c r="AH110" s="15"/>
      <c r="AI110" s="15"/>
      <c r="AJ110" s="15">
        <v>3.5</v>
      </c>
      <c r="AL110" s="14" t="s">
        <v>1086</v>
      </c>
      <c r="AM110" s="15">
        <v>5</v>
      </c>
      <c r="AN110" s="15"/>
      <c r="AO110" s="15"/>
      <c r="AP110" s="15"/>
      <c r="AQ110" s="15"/>
      <c r="AR110" s="15"/>
      <c r="AS110" s="15"/>
      <c r="AT110" s="15"/>
      <c r="AU110" s="15"/>
      <c r="AV110" s="15"/>
      <c r="AW110" s="15">
        <v>5</v>
      </c>
      <c r="AY110" s="14" t="s">
        <v>1086</v>
      </c>
      <c r="AZ110" s="15"/>
      <c r="BA110" s="15"/>
      <c r="BB110" s="15"/>
      <c r="BC110" s="15"/>
      <c r="BD110" s="15">
        <v>13000</v>
      </c>
      <c r="BE110" s="15">
        <v>13000</v>
      </c>
      <c r="BG110" s="14" t="s">
        <v>1086</v>
      </c>
      <c r="BH110" s="15">
        <v>13000</v>
      </c>
      <c r="BI110" s="15"/>
      <c r="BJ110" s="15"/>
      <c r="BK110" s="15"/>
      <c r="BL110" s="15"/>
      <c r="BM110" s="15"/>
      <c r="BN110" s="15"/>
      <c r="BO110" s="15"/>
      <c r="BP110" s="15"/>
      <c r="BQ110" s="15"/>
      <c r="BR110" s="15">
        <v>13000</v>
      </c>
      <c r="BT110" s="14" t="s">
        <v>1086</v>
      </c>
      <c r="BU110" s="15">
        <v>20000</v>
      </c>
      <c r="BV110" s="15">
        <v>6000</v>
      </c>
      <c r="BW110" s="15"/>
      <c r="BX110" s="15"/>
      <c r="BY110" s="15"/>
      <c r="BZ110" s="15"/>
      <c r="CA110" s="15"/>
      <c r="CB110" s="15"/>
      <c r="CC110" s="15"/>
    </row>
    <row r="111" spans="1:81">
      <c r="A111" s="14" t="s">
        <v>4011</v>
      </c>
      <c r="B111" s="16">
        <v>49814.598255587051</v>
      </c>
      <c r="K111" s="14" t="s">
        <v>4011</v>
      </c>
      <c r="L111" s="15">
        <v>135</v>
      </c>
      <c r="M111" s="15">
        <v>743</v>
      </c>
      <c r="N111" s="15">
        <v>90</v>
      </c>
      <c r="O111" s="15">
        <v>67</v>
      </c>
      <c r="P111" s="15">
        <v>75</v>
      </c>
      <c r="Q111" s="15">
        <v>74</v>
      </c>
      <c r="R111" s="15">
        <v>558</v>
      </c>
      <c r="S111" s="15">
        <v>7</v>
      </c>
      <c r="T111" s="15">
        <v>83</v>
      </c>
      <c r="U111" s="15">
        <v>51</v>
      </c>
      <c r="V111" s="15">
        <v>1883</v>
      </c>
      <c r="Y111" s="14" t="s">
        <v>1055</v>
      </c>
      <c r="Z111" s="15"/>
      <c r="AA111" s="15">
        <v>20</v>
      </c>
      <c r="AB111" s="15"/>
      <c r="AC111" s="15"/>
      <c r="AD111" s="15"/>
      <c r="AE111" s="15"/>
      <c r="AF111" s="15"/>
      <c r="AG111" s="15"/>
      <c r="AH111" s="15"/>
      <c r="AI111" s="15"/>
      <c r="AJ111" s="15">
        <v>20</v>
      </c>
      <c r="AL111" s="14" t="s">
        <v>1055</v>
      </c>
      <c r="AM111" s="15"/>
      <c r="AN111" s="15">
        <v>4</v>
      </c>
      <c r="AO111" s="15"/>
      <c r="AP111" s="15"/>
      <c r="AQ111" s="15"/>
      <c r="AR111" s="15"/>
      <c r="AS111" s="15"/>
      <c r="AT111" s="15"/>
      <c r="AU111" s="15"/>
      <c r="AV111" s="15"/>
      <c r="AW111" s="15">
        <v>4</v>
      </c>
      <c r="AY111" s="14" t="s">
        <v>1055</v>
      </c>
      <c r="AZ111" s="15"/>
      <c r="BA111" s="15"/>
      <c r="BB111" s="15"/>
      <c r="BC111" s="15">
        <v>36400</v>
      </c>
      <c r="BD111" s="15"/>
      <c r="BE111" s="15">
        <v>36400</v>
      </c>
      <c r="BG111" s="14" t="s">
        <v>1055</v>
      </c>
      <c r="BH111" s="15"/>
      <c r="BI111" s="15">
        <v>36400</v>
      </c>
      <c r="BJ111" s="15"/>
      <c r="BK111" s="15"/>
      <c r="BL111" s="15"/>
      <c r="BM111" s="15"/>
      <c r="BN111" s="15"/>
      <c r="BO111" s="15"/>
      <c r="BP111" s="15"/>
      <c r="BQ111" s="15"/>
      <c r="BR111" s="15">
        <v>36400</v>
      </c>
      <c r="BT111" s="14" t="s">
        <v>1055</v>
      </c>
      <c r="BU111" s="15"/>
      <c r="BV111" s="15"/>
      <c r="BW111" s="15"/>
      <c r="BX111" s="15"/>
      <c r="BY111" s="15">
        <v>36400</v>
      </c>
      <c r="BZ111" s="15"/>
      <c r="CA111" s="15"/>
      <c r="CB111" s="15"/>
      <c r="CC111" s="15"/>
    </row>
    <row r="112" spans="1:81">
      <c r="Y112" s="14" t="s">
        <v>4011</v>
      </c>
      <c r="Z112" s="15">
        <v>9.2148148148148152</v>
      </c>
      <c r="AA112" s="15">
        <v>7.5006729475100942</v>
      </c>
      <c r="AB112" s="15">
        <v>8.9222222222222225</v>
      </c>
      <c r="AC112" s="15">
        <v>11.238805970149254</v>
      </c>
      <c r="AD112" s="15">
        <v>13.093333333333334</v>
      </c>
      <c r="AE112" s="15">
        <v>7.7837837837837842</v>
      </c>
      <c r="AF112" s="15">
        <v>9.3888888888888893</v>
      </c>
      <c r="AG112" s="15">
        <v>6</v>
      </c>
      <c r="AH112" s="15">
        <v>5.3132530120481931</v>
      </c>
      <c r="AI112" s="15">
        <v>9.0588235294117645</v>
      </c>
      <c r="AJ112" s="15">
        <v>8.5581518852894316</v>
      </c>
      <c r="AL112" s="14" t="s">
        <v>4011</v>
      </c>
      <c r="AM112" s="15">
        <v>3.9777777777777779</v>
      </c>
      <c r="AN112" s="15">
        <v>3.9313593539703904</v>
      </c>
      <c r="AO112" s="15">
        <v>3.7222222222222223</v>
      </c>
      <c r="AP112" s="15">
        <v>3.9253731343283582</v>
      </c>
      <c r="AQ112" s="15">
        <v>3.5866666666666664</v>
      </c>
      <c r="AR112" s="15">
        <v>3.3783783783783785</v>
      </c>
      <c r="AS112" s="15">
        <v>3.6559139784946235</v>
      </c>
      <c r="AT112" s="15">
        <v>3.4285714285714284</v>
      </c>
      <c r="AU112" s="15">
        <v>4.2530120481927707</v>
      </c>
      <c r="AV112" s="15">
        <v>3.8431372549019609</v>
      </c>
      <c r="AW112" s="15">
        <v>3.817312798725438</v>
      </c>
      <c r="AY112" s="14" t="s">
        <v>4011</v>
      </c>
      <c r="AZ112" s="15">
        <v>57493.381507668608</v>
      </c>
      <c r="BA112" s="15">
        <v>49726.375588481344</v>
      </c>
      <c r="BB112" s="15">
        <v>53554.662152255129</v>
      </c>
      <c r="BC112" s="15">
        <v>51423.25079679014</v>
      </c>
      <c r="BD112" s="15">
        <v>43571.16280281834</v>
      </c>
      <c r="BE112" s="15">
        <v>49814.598255587043</v>
      </c>
      <c r="BG112" s="14" t="s">
        <v>4011</v>
      </c>
      <c r="BH112" s="15">
        <v>54196.440581630908</v>
      </c>
      <c r="BI112" s="15">
        <v>46295.769417049465</v>
      </c>
      <c r="BJ112" s="15">
        <v>62950.733221147311</v>
      </c>
      <c r="BK112" s="15">
        <v>65103.929025765538</v>
      </c>
      <c r="BL112" s="15">
        <v>97265.875618660793</v>
      </c>
      <c r="BM112" s="15">
        <v>51715.151424567128</v>
      </c>
      <c r="BN112" s="15">
        <v>46488.240712802573</v>
      </c>
      <c r="BO112" s="15">
        <v>45952.334217962794</v>
      </c>
      <c r="BP112" s="15">
        <v>19574.158532349131</v>
      </c>
      <c r="BQ112" s="15">
        <v>59812.969274133815</v>
      </c>
      <c r="BR112" s="15">
        <v>49814.598255587051</v>
      </c>
    </row>
  </sheetData>
  <pageMargins left="0.7" right="0.7" top="0.75" bottom="0.75" header="0.3" footer="0.3"/>
  <pageSetup orientation="portrait" horizontalDpi="200" verticalDpi="200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84"/>
  <sheetViews>
    <sheetView topLeftCell="A1547" workbookViewId="0">
      <selection activeCell="E1560" sqref="E1560"/>
    </sheetView>
  </sheetViews>
  <sheetFormatPr defaultRowHeight="15"/>
  <cols>
    <col min="1" max="1" width="20.85546875" style="8" bestFit="1" customWidth="1"/>
    <col min="2" max="2" width="17" style="8" bestFit="1" customWidth="1"/>
    <col min="3" max="3" width="16" style="10" bestFit="1" customWidth="1"/>
    <col min="4" max="4" width="27.28515625" style="10" bestFit="1" customWidth="1"/>
    <col min="5" max="5" width="14.28515625" style="10" bestFit="1" customWidth="1"/>
    <col min="6" max="6" width="18.5703125" style="10" bestFit="1" customWidth="1"/>
    <col min="7" max="7" width="11.42578125" style="17" bestFit="1" customWidth="1"/>
  </cols>
  <sheetData>
    <row r="1" spans="1:7">
      <c r="A1" s="8" t="s">
        <v>4009</v>
      </c>
      <c r="B1" s="8" t="s">
        <v>3998</v>
      </c>
      <c r="C1" s="10" t="s">
        <v>4008</v>
      </c>
      <c r="D1" s="10" t="s">
        <v>4029</v>
      </c>
      <c r="E1" s="10" t="s">
        <v>3979</v>
      </c>
      <c r="F1" s="10" t="s">
        <v>3996</v>
      </c>
      <c r="G1" s="17" t="s">
        <v>4035</v>
      </c>
    </row>
    <row r="2" spans="1:7">
      <c r="A2" s="8" t="s">
        <v>8</v>
      </c>
      <c r="B2" s="8" t="s">
        <v>20</v>
      </c>
      <c r="C2" s="10">
        <v>4</v>
      </c>
      <c r="D2" s="10">
        <v>5</v>
      </c>
      <c r="E2" s="12">
        <v>5846</v>
      </c>
      <c r="F2" s="10">
        <v>5</v>
      </c>
      <c r="G2" s="17">
        <f>ROUND(F2/5,0)</f>
        <v>1</v>
      </c>
    </row>
    <row r="3" spans="1:7">
      <c r="A3" s="8" t="s">
        <v>935</v>
      </c>
      <c r="B3" s="8" t="s">
        <v>488</v>
      </c>
      <c r="C3" s="10">
        <v>5</v>
      </c>
      <c r="D3" s="10">
        <v>20</v>
      </c>
      <c r="E3" s="12">
        <v>15000</v>
      </c>
      <c r="F3" s="10">
        <v>20</v>
      </c>
      <c r="G3" s="17">
        <f t="shared" ref="G3:G66" si="0">ROUND(F3/5,0)</f>
        <v>4</v>
      </c>
    </row>
    <row r="4" spans="1:7">
      <c r="A4" s="8" t="s">
        <v>15</v>
      </c>
      <c r="B4" s="8" t="s">
        <v>20</v>
      </c>
      <c r="C4" s="10">
        <v>5</v>
      </c>
      <c r="D4" s="10">
        <v>7</v>
      </c>
      <c r="E4" s="12">
        <v>58000</v>
      </c>
      <c r="F4" s="10">
        <v>7</v>
      </c>
      <c r="G4" s="17">
        <f t="shared" si="0"/>
        <v>1</v>
      </c>
    </row>
    <row r="5" spans="1:7">
      <c r="A5" s="8" t="s">
        <v>17</v>
      </c>
      <c r="B5" s="8" t="s">
        <v>488</v>
      </c>
      <c r="C5" s="10">
        <v>3</v>
      </c>
      <c r="D5" s="10">
        <v>20</v>
      </c>
      <c r="E5" s="12">
        <v>48000</v>
      </c>
      <c r="F5" s="10">
        <v>20</v>
      </c>
      <c r="G5" s="17">
        <f t="shared" si="0"/>
        <v>4</v>
      </c>
    </row>
    <row r="6" spans="1:7">
      <c r="A6" s="8" t="s">
        <v>15</v>
      </c>
      <c r="B6" s="8" t="s">
        <v>279</v>
      </c>
      <c r="C6" s="10">
        <v>5</v>
      </c>
      <c r="D6" s="10">
        <v>1</v>
      </c>
      <c r="E6" s="12">
        <v>54000</v>
      </c>
      <c r="F6" s="10">
        <v>1</v>
      </c>
      <c r="G6" s="17">
        <f t="shared" si="0"/>
        <v>0</v>
      </c>
    </row>
    <row r="7" spans="1:7">
      <c r="A7" s="8" t="s">
        <v>21</v>
      </c>
      <c r="B7" s="8" t="s">
        <v>20</v>
      </c>
      <c r="C7" s="10">
        <v>5</v>
      </c>
      <c r="D7" s="10">
        <v>10</v>
      </c>
      <c r="E7" s="12">
        <v>41731</v>
      </c>
      <c r="F7" s="10">
        <v>10</v>
      </c>
      <c r="G7" s="17">
        <f t="shared" si="0"/>
        <v>2</v>
      </c>
    </row>
    <row r="8" spans="1:7">
      <c r="A8" s="8" t="s">
        <v>24</v>
      </c>
      <c r="B8" s="8" t="s">
        <v>52</v>
      </c>
      <c r="C8" s="10">
        <v>2</v>
      </c>
      <c r="D8" s="10">
        <v>6</v>
      </c>
      <c r="E8" s="12">
        <v>184207.91865378313</v>
      </c>
      <c r="F8" s="10">
        <v>6</v>
      </c>
      <c r="G8" s="17">
        <f t="shared" si="0"/>
        <v>1</v>
      </c>
    </row>
    <row r="9" spans="1:7">
      <c r="A9" s="8" t="s">
        <v>27</v>
      </c>
      <c r="B9" s="8" t="s">
        <v>20</v>
      </c>
      <c r="C9" s="10">
        <v>5</v>
      </c>
      <c r="D9" s="10">
        <v>2</v>
      </c>
      <c r="E9" s="12">
        <v>12000</v>
      </c>
      <c r="F9" s="10">
        <v>2</v>
      </c>
      <c r="G9" s="17">
        <f t="shared" si="0"/>
        <v>0</v>
      </c>
    </row>
    <row r="10" spans="1:7">
      <c r="A10" s="8" t="s">
        <v>30</v>
      </c>
      <c r="B10" s="8" t="s">
        <v>4001</v>
      </c>
      <c r="C10" s="10">
        <v>2</v>
      </c>
      <c r="D10" s="10">
        <v>11</v>
      </c>
      <c r="E10" s="12">
        <v>44000</v>
      </c>
      <c r="F10" s="10">
        <v>11</v>
      </c>
      <c r="G10" s="17">
        <f t="shared" si="0"/>
        <v>2</v>
      </c>
    </row>
    <row r="11" spans="1:7">
      <c r="A11" s="8" t="s">
        <v>17</v>
      </c>
      <c r="B11" s="8" t="s">
        <v>310</v>
      </c>
      <c r="C11" s="10">
        <v>5</v>
      </c>
      <c r="D11" s="10">
        <v>20</v>
      </c>
      <c r="E11" s="12">
        <v>12227.430201752599</v>
      </c>
      <c r="F11" s="10">
        <v>20</v>
      </c>
      <c r="G11" s="17">
        <f t="shared" si="0"/>
        <v>4</v>
      </c>
    </row>
    <row r="12" spans="1:7">
      <c r="A12" s="8" t="s">
        <v>36</v>
      </c>
      <c r="B12" s="8" t="s">
        <v>67</v>
      </c>
      <c r="C12" s="10">
        <v>3</v>
      </c>
      <c r="D12" s="10">
        <v>23</v>
      </c>
      <c r="E12" s="12">
        <v>65616.131023916547</v>
      </c>
      <c r="F12" s="10">
        <v>23</v>
      </c>
      <c r="G12" s="17">
        <f t="shared" si="0"/>
        <v>5</v>
      </c>
    </row>
    <row r="13" spans="1:7">
      <c r="A13" s="8" t="s">
        <v>38</v>
      </c>
      <c r="B13" s="8" t="s">
        <v>279</v>
      </c>
      <c r="C13" s="10">
        <v>4</v>
      </c>
      <c r="D13" s="10">
        <v>11</v>
      </c>
      <c r="E13" s="12">
        <v>14000</v>
      </c>
      <c r="F13" s="10">
        <v>11</v>
      </c>
      <c r="G13" s="17">
        <f t="shared" si="0"/>
        <v>2</v>
      </c>
    </row>
    <row r="14" spans="1:7">
      <c r="A14" s="8" t="s">
        <v>8</v>
      </c>
      <c r="B14" s="8" t="s">
        <v>20</v>
      </c>
      <c r="C14" s="10">
        <v>5</v>
      </c>
      <c r="D14" s="10">
        <v>6</v>
      </c>
      <c r="E14" s="12">
        <v>13338.129598894484</v>
      </c>
      <c r="F14" s="10">
        <v>6</v>
      </c>
      <c r="G14" s="17">
        <f t="shared" si="0"/>
        <v>1</v>
      </c>
    </row>
    <row r="15" spans="1:7">
      <c r="A15" s="8" t="s">
        <v>15</v>
      </c>
      <c r="B15" s="8" t="s">
        <v>20</v>
      </c>
      <c r="C15" s="10">
        <v>5</v>
      </c>
      <c r="D15" s="10">
        <v>27</v>
      </c>
      <c r="E15" s="12">
        <v>49000</v>
      </c>
      <c r="F15" s="10">
        <v>27</v>
      </c>
      <c r="G15" s="17">
        <f t="shared" si="0"/>
        <v>5</v>
      </c>
    </row>
    <row r="16" spans="1:7">
      <c r="A16" s="8" t="s">
        <v>15</v>
      </c>
      <c r="B16" s="8" t="s">
        <v>279</v>
      </c>
      <c r="C16" s="10">
        <v>2</v>
      </c>
      <c r="D16" s="10">
        <v>10</v>
      </c>
      <c r="E16" s="12">
        <v>85000</v>
      </c>
      <c r="F16" s="10">
        <v>10</v>
      </c>
      <c r="G16" s="17">
        <f t="shared" si="0"/>
        <v>2</v>
      </c>
    </row>
    <row r="17" spans="1:7">
      <c r="A17" s="8" t="s">
        <v>15</v>
      </c>
      <c r="B17" s="8" t="s">
        <v>279</v>
      </c>
      <c r="C17" s="10">
        <v>5</v>
      </c>
      <c r="D17" s="10">
        <v>6</v>
      </c>
      <c r="E17" s="12">
        <v>75000</v>
      </c>
      <c r="F17" s="10">
        <v>6</v>
      </c>
      <c r="G17" s="17">
        <f t="shared" si="0"/>
        <v>1</v>
      </c>
    </row>
    <row r="18" spans="1:7">
      <c r="A18" s="8" t="s">
        <v>46</v>
      </c>
      <c r="B18" s="8" t="s">
        <v>52</v>
      </c>
      <c r="C18" s="10">
        <v>4</v>
      </c>
      <c r="D18" s="10">
        <v>20</v>
      </c>
      <c r="E18" s="12">
        <v>107000</v>
      </c>
      <c r="F18" s="10">
        <v>20</v>
      </c>
      <c r="G18" s="17">
        <f t="shared" si="0"/>
        <v>4</v>
      </c>
    </row>
    <row r="19" spans="1:7">
      <c r="A19" s="8" t="s">
        <v>48</v>
      </c>
      <c r="B19" s="8" t="s">
        <v>3999</v>
      </c>
      <c r="C19" s="10">
        <v>5</v>
      </c>
      <c r="D19" s="10">
        <v>8</v>
      </c>
      <c r="E19" s="12">
        <v>45000</v>
      </c>
      <c r="F19" s="10">
        <v>8</v>
      </c>
      <c r="G19" s="17">
        <f t="shared" si="0"/>
        <v>2</v>
      </c>
    </row>
    <row r="20" spans="1:7">
      <c r="A20" s="8" t="s">
        <v>8</v>
      </c>
      <c r="B20" s="8" t="s">
        <v>52</v>
      </c>
      <c r="C20" s="10">
        <v>3</v>
      </c>
      <c r="D20" s="10">
        <v>15</v>
      </c>
      <c r="E20" s="12">
        <v>9794.354178093412</v>
      </c>
      <c r="F20" s="10">
        <v>15</v>
      </c>
      <c r="G20" s="17">
        <f t="shared" si="0"/>
        <v>3</v>
      </c>
    </row>
    <row r="21" spans="1:7">
      <c r="A21" s="8" t="s">
        <v>8</v>
      </c>
      <c r="B21" s="8" t="s">
        <v>52</v>
      </c>
      <c r="C21" s="10">
        <v>2</v>
      </c>
      <c r="D21" s="10">
        <v>22</v>
      </c>
      <c r="E21" s="12">
        <v>50000</v>
      </c>
      <c r="F21" s="10">
        <v>22</v>
      </c>
      <c r="G21" s="17">
        <f t="shared" si="0"/>
        <v>4</v>
      </c>
    </row>
    <row r="22" spans="1:7">
      <c r="A22" s="8" t="s">
        <v>8</v>
      </c>
      <c r="B22" s="8" t="s">
        <v>52</v>
      </c>
      <c r="C22" s="10">
        <v>4</v>
      </c>
      <c r="D22" s="10">
        <v>27</v>
      </c>
      <c r="E22" s="12">
        <v>13500</v>
      </c>
      <c r="F22" s="10">
        <v>27</v>
      </c>
      <c r="G22" s="17">
        <f t="shared" si="0"/>
        <v>5</v>
      </c>
    </row>
    <row r="23" spans="1:7">
      <c r="A23" s="8" t="s">
        <v>15</v>
      </c>
      <c r="B23" s="8" t="s">
        <v>20</v>
      </c>
      <c r="C23" s="10">
        <v>3</v>
      </c>
      <c r="D23" s="10">
        <v>3</v>
      </c>
      <c r="E23" s="12">
        <v>96000</v>
      </c>
      <c r="F23" s="10">
        <v>3</v>
      </c>
      <c r="G23" s="17">
        <f t="shared" si="0"/>
        <v>1</v>
      </c>
    </row>
    <row r="24" spans="1:7">
      <c r="A24" s="8" t="s">
        <v>8</v>
      </c>
      <c r="B24" s="8" t="s">
        <v>52</v>
      </c>
      <c r="C24" s="10">
        <v>4</v>
      </c>
      <c r="D24" s="10">
        <v>10</v>
      </c>
      <c r="E24" s="12">
        <v>17807.916687442568</v>
      </c>
      <c r="F24" s="10">
        <v>10</v>
      </c>
      <c r="G24" s="17">
        <f t="shared" si="0"/>
        <v>2</v>
      </c>
    </row>
    <row r="25" spans="1:7">
      <c r="A25" s="8" t="s">
        <v>15</v>
      </c>
      <c r="B25" s="8" t="s">
        <v>4001</v>
      </c>
      <c r="C25" s="10">
        <v>4</v>
      </c>
      <c r="D25" s="10">
        <v>30</v>
      </c>
      <c r="E25" s="12">
        <v>75000</v>
      </c>
      <c r="F25" s="10">
        <v>30</v>
      </c>
      <c r="G25" s="17">
        <f t="shared" si="0"/>
        <v>6</v>
      </c>
    </row>
    <row r="26" spans="1:7">
      <c r="A26" s="8" t="s">
        <v>15</v>
      </c>
      <c r="B26" s="8" t="s">
        <v>52</v>
      </c>
      <c r="C26" s="10">
        <v>3</v>
      </c>
      <c r="D26" s="10">
        <v>10</v>
      </c>
      <c r="E26" s="12">
        <v>40000</v>
      </c>
      <c r="F26" s="10">
        <v>10</v>
      </c>
      <c r="G26" s="17">
        <f t="shared" si="0"/>
        <v>2</v>
      </c>
    </row>
    <row r="27" spans="1:7">
      <c r="A27" s="8" t="s">
        <v>15</v>
      </c>
      <c r="B27" s="8" t="s">
        <v>20</v>
      </c>
      <c r="C27" s="10">
        <v>5</v>
      </c>
      <c r="D27" s="10">
        <v>15</v>
      </c>
      <c r="E27" s="12">
        <v>60000</v>
      </c>
      <c r="F27" s="10">
        <v>15</v>
      </c>
      <c r="G27" s="17">
        <f t="shared" si="0"/>
        <v>3</v>
      </c>
    </row>
    <row r="28" spans="1:7">
      <c r="A28" s="8" t="s">
        <v>59</v>
      </c>
      <c r="B28" s="8" t="s">
        <v>52</v>
      </c>
      <c r="C28" s="10">
        <v>4</v>
      </c>
      <c r="D28" s="10">
        <v>3</v>
      </c>
      <c r="E28" s="12">
        <v>41160.941823328096</v>
      </c>
      <c r="F28" s="10">
        <v>3</v>
      </c>
      <c r="G28" s="17">
        <f t="shared" si="0"/>
        <v>1</v>
      </c>
    </row>
    <row r="29" spans="1:7">
      <c r="A29" s="8" t="s">
        <v>8</v>
      </c>
      <c r="B29" s="8" t="s">
        <v>279</v>
      </c>
      <c r="C29" s="10">
        <v>2</v>
      </c>
      <c r="D29" s="10">
        <v>16</v>
      </c>
      <c r="E29" s="12">
        <v>16027.125018698311</v>
      </c>
      <c r="F29" s="10">
        <v>16</v>
      </c>
      <c r="G29" s="17">
        <f t="shared" si="0"/>
        <v>3</v>
      </c>
    </row>
    <row r="30" spans="1:7">
      <c r="A30" s="8" t="s">
        <v>8</v>
      </c>
      <c r="B30" s="8" t="s">
        <v>52</v>
      </c>
      <c r="C30" s="10">
        <v>4</v>
      </c>
      <c r="D30" s="10">
        <v>25</v>
      </c>
      <c r="E30" s="12">
        <v>10684.750012465542</v>
      </c>
      <c r="F30" s="10">
        <v>25</v>
      </c>
      <c r="G30" s="17">
        <f t="shared" si="0"/>
        <v>5</v>
      </c>
    </row>
    <row r="31" spans="1:7">
      <c r="A31" s="8" t="s">
        <v>65</v>
      </c>
      <c r="B31" s="8" t="s">
        <v>52</v>
      </c>
      <c r="C31" s="10">
        <v>5</v>
      </c>
      <c r="D31" s="10">
        <v>8</v>
      </c>
      <c r="E31" s="12">
        <v>41000</v>
      </c>
      <c r="F31" s="10">
        <v>8</v>
      </c>
      <c r="G31" s="17">
        <f t="shared" si="0"/>
        <v>2</v>
      </c>
    </row>
    <row r="32" spans="1:7">
      <c r="A32" s="8" t="s">
        <v>8</v>
      </c>
      <c r="B32" s="8" t="s">
        <v>67</v>
      </c>
      <c r="C32" s="10">
        <v>4</v>
      </c>
      <c r="D32" s="10">
        <v>3</v>
      </c>
      <c r="E32" s="12">
        <v>6410.8500074793246</v>
      </c>
      <c r="F32" s="10">
        <v>3</v>
      </c>
      <c r="G32" s="17">
        <f t="shared" si="0"/>
        <v>1</v>
      </c>
    </row>
    <row r="33" spans="1:7">
      <c r="A33" s="8" t="s">
        <v>71</v>
      </c>
      <c r="B33" s="8" t="s">
        <v>20</v>
      </c>
      <c r="C33" s="10">
        <v>5</v>
      </c>
      <c r="D33" s="10">
        <v>7</v>
      </c>
      <c r="E33" s="12">
        <v>55166.239522354947</v>
      </c>
      <c r="F33" s="10">
        <v>7</v>
      </c>
      <c r="G33" s="17">
        <f t="shared" si="0"/>
        <v>1</v>
      </c>
    </row>
    <row r="34" spans="1:7">
      <c r="A34" s="8" t="s">
        <v>75</v>
      </c>
      <c r="B34" s="8" t="s">
        <v>20</v>
      </c>
      <c r="C34" s="10">
        <v>3</v>
      </c>
      <c r="D34" s="10">
        <v>10</v>
      </c>
      <c r="E34" s="12">
        <v>19200</v>
      </c>
      <c r="F34" s="10">
        <v>10</v>
      </c>
      <c r="G34" s="17">
        <f t="shared" si="0"/>
        <v>2</v>
      </c>
    </row>
    <row r="35" spans="1:7">
      <c r="A35" s="8" t="s">
        <v>8</v>
      </c>
      <c r="B35" s="8" t="s">
        <v>356</v>
      </c>
      <c r="C35" s="10">
        <v>5</v>
      </c>
      <c r="D35" s="10">
        <v>10</v>
      </c>
      <c r="E35" s="12">
        <v>8903.9583437212841</v>
      </c>
      <c r="F35" s="10">
        <v>10</v>
      </c>
      <c r="G35" s="17">
        <f t="shared" si="0"/>
        <v>2</v>
      </c>
    </row>
    <row r="36" spans="1:7">
      <c r="A36" s="8" t="s">
        <v>15</v>
      </c>
      <c r="B36" s="8" t="s">
        <v>52</v>
      </c>
      <c r="C36" s="10">
        <v>3</v>
      </c>
      <c r="D36" s="10">
        <v>4</v>
      </c>
      <c r="E36" s="12">
        <v>150000</v>
      </c>
      <c r="F36" s="10">
        <v>4</v>
      </c>
      <c r="G36" s="17">
        <f t="shared" si="0"/>
        <v>1</v>
      </c>
    </row>
    <row r="37" spans="1:7">
      <c r="A37" s="8" t="s">
        <v>15</v>
      </c>
      <c r="B37" s="8" t="s">
        <v>279</v>
      </c>
      <c r="C37" s="10">
        <v>4</v>
      </c>
      <c r="D37" s="10">
        <v>7</v>
      </c>
      <c r="E37" s="12">
        <v>69000</v>
      </c>
      <c r="F37" s="10">
        <v>7</v>
      </c>
      <c r="G37" s="17">
        <f t="shared" si="0"/>
        <v>1</v>
      </c>
    </row>
    <row r="38" spans="1:7">
      <c r="A38" s="8" t="s">
        <v>15</v>
      </c>
      <c r="B38" s="8" t="s">
        <v>356</v>
      </c>
      <c r="C38" s="10">
        <v>3</v>
      </c>
      <c r="D38" s="10">
        <v>5</v>
      </c>
      <c r="E38" s="12">
        <v>30000</v>
      </c>
      <c r="F38" s="10">
        <v>5</v>
      </c>
      <c r="G38" s="17">
        <f t="shared" si="0"/>
        <v>1</v>
      </c>
    </row>
    <row r="39" spans="1:7">
      <c r="A39" s="8" t="s">
        <v>8</v>
      </c>
      <c r="B39" s="8" t="s">
        <v>52</v>
      </c>
      <c r="C39" s="10">
        <v>4</v>
      </c>
      <c r="D39" s="10">
        <v>3</v>
      </c>
      <c r="E39" s="12">
        <v>7123.1666749770275</v>
      </c>
      <c r="F39" s="10">
        <v>3</v>
      </c>
      <c r="G39" s="17">
        <f t="shared" si="0"/>
        <v>1</v>
      </c>
    </row>
    <row r="40" spans="1:7">
      <c r="A40" s="8" t="s">
        <v>84</v>
      </c>
      <c r="B40" s="8" t="s">
        <v>356</v>
      </c>
      <c r="C40" s="10">
        <v>3</v>
      </c>
      <c r="D40" s="10">
        <v>25</v>
      </c>
      <c r="E40" s="12">
        <v>71393.675948184507</v>
      </c>
      <c r="F40" s="10">
        <v>25</v>
      </c>
      <c r="G40" s="17">
        <f t="shared" si="0"/>
        <v>5</v>
      </c>
    </row>
    <row r="41" spans="1:7">
      <c r="A41" s="8" t="s">
        <v>8</v>
      </c>
      <c r="B41" s="8" t="s">
        <v>20</v>
      </c>
      <c r="C41" s="10">
        <v>4</v>
      </c>
      <c r="D41" s="10">
        <v>15</v>
      </c>
      <c r="E41" s="12">
        <v>14500</v>
      </c>
      <c r="F41" s="10">
        <v>15</v>
      </c>
      <c r="G41" s="17">
        <f t="shared" si="0"/>
        <v>3</v>
      </c>
    </row>
    <row r="42" spans="1:7">
      <c r="A42" s="8" t="s">
        <v>88</v>
      </c>
      <c r="B42" s="8" t="s">
        <v>279</v>
      </c>
      <c r="C42" s="10">
        <v>3</v>
      </c>
      <c r="D42" s="10">
        <v>7</v>
      </c>
      <c r="E42" s="12">
        <v>68835.306612122877</v>
      </c>
      <c r="F42" s="10">
        <v>7</v>
      </c>
      <c r="G42" s="17">
        <f t="shared" si="0"/>
        <v>1</v>
      </c>
    </row>
    <row r="43" spans="1:7">
      <c r="A43" s="8" t="s">
        <v>15</v>
      </c>
      <c r="B43" s="8" t="s">
        <v>310</v>
      </c>
      <c r="C43" s="10">
        <v>4</v>
      </c>
      <c r="D43" s="10">
        <v>20</v>
      </c>
      <c r="E43" s="12">
        <v>58000</v>
      </c>
      <c r="F43" s="10">
        <v>20</v>
      </c>
      <c r="G43" s="17">
        <f t="shared" si="0"/>
        <v>4</v>
      </c>
    </row>
    <row r="44" spans="1:7">
      <c r="A44" s="8" t="s">
        <v>15</v>
      </c>
      <c r="B44" s="8" t="s">
        <v>4000</v>
      </c>
      <c r="C44" s="10">
        <v>2</v>
      </c>
      <c r="D44" s="10">
        <v>5</v>
      </c>
      <c r="E44" s="12">
        <v>90000</v>
      </c>
      <c r="F44" s="10">
        <v>5</v>
      </c>
      <c r="G44" s="17">
        <f t="shared" si="0"/>
        <v>1</v>
      </c>
    </row>
    <row r="45" spans="1:7">
      <c r="A45" s="8" t="s">
        <v>8</v>
      </c>
      <c r="B45" s="8" t="s">
        <v>52</v>
      </c>
      <c r="C45" s="10">
        <v>3</v>
      </c>
      <c r="D45" s="10">
        <v>10</v>
      </c>
      <c r="E45" s="12">
        <v>14246.333349954055</v>
      </c>
      <c r="F45" s="10">
        <v>10</v>
      </c>
      <c r="G45" s="17">
        <f t="shared" si="0"/>
        <v>2</v>
      </c>
    </row>
    <row r="46" spans="1:7">
      <c r="A46" s="8" t="s">
        <v>71</v>
      </c>
      <c r="B46" s="8" t="s">
        <v>20</v>
      </c>
      <c r="C46" s="10">
        <v>4</v>
      </c>
      <c r="D46" s="10">
        <v>17</v>
      </c>
      <c r="E46" s="12">
        <v>50437.70470615309</v>
      </c>
      <c r="F46" s="10">
        <v>17</v>
      </c>
      <c r="G46" s="17">
        <f t="shared" si="0"/>
        <v>3</v>
      </c>
    </row>
    <row r="47" spans="1:7">
      <c r="A47" s="8" t="s">
        <v>15</v>
      </c>
      <c r="B47" s="8" t="s">
        <v>356</v>
      </c>
      <c r="C47" s="10">
        <v>2</v>
      </c>
      <c r="D47" s="10">
        <v>18</v>
      </c>
      <c r="E47" s="12">
        <v>12000</v>
      </c>
      <c r="F47" s="10">
        <v>18</v>
      </c>
      <c r="G47" s="17">
        <f t="shared" si="0"/>
        <v>4</v>
      </c>
    </row>
    <row r="48" spans="1:7">
      <c r="A48" s="8" t="s">
        <v>628</v>
      </c>
      <c r="B48" s="8" t="s">
        <v>52</v>
      </c>
      <c r="C48" s="10">
        <v>4</v>
      </c>
      <c r="D48" s="10">
        <v>5</v>
      </c>
      <c r="E48" s="12">
        <v>57167.974754622352</v>
      </c>
      <c r="F48" s="10">
        <v>5</v>
      </c>
      <c r="G48" s="17">
        <f t="shared" si="0"/>
        <v>1</v>
      </c>
    </row>
    <row r="49" spans="1:7">
      <c r="A49" s="8" t="s">
        <v>24</v>
      </c>
      <c r="B49" s="8" t="s">
        <v>20</v>
      </c>
      <c r="C49" s="10">
        <v>5</v>
      </c>
      <c r="D49" s="10">
        <v>20</v>
      </c>
      <c r="E49" s="12">
        <v>100000</v>
      </c>
      <c r="F49" s="10">
        <v>20</v>
      </c>
      <c r="G49" s="17">
        <f t="shared" si="0"/>
        <v>4</v>
      </c>
    </row>
    <row r="50" spans="1:7">
      <c r="A50" s="8" t="s">
        <v>15</v>
      </c>
      <c r="B50" s="8" t="s">
        <v>310</v>
      </c>
      <c r="C50" s="10">
        <v>3</v>
      </c>
      <c r="D50" s="10">
        <v>10</v>
      </c>
      <c r="E50" s="12">
        <v>57000</v>
      </c>
      <c r="F50" s="10">
        <v>10</v>
      </c>
      <c r="G50" s="17">
        <f t="shared" si="0"/>
        <v>2</v>
      </c>
    </row>
    <row r="51" spans="1:7">
      <c r="A51" s="8" t="s">
        <v>71</v>
      </c>
      <c r="B51" s="8" t="s">
        <v>310</v>
      </c>
      <c r="C51" s="10">
        <v>4</v>
      </c>
      <c r="D51" s="10">
        <v>8</v>
      </c>
      <c r="E51" s="12">
        <v>63047.130882691366</v>
      </c>
      <c r="F51" s="10">
        <v>8</v>
      </c>
      <c r="G51" s="17">
        <f t="shared" si="0"/>
        <v>2</v>
      </c>
    </row>
    <row r="52" spans="1:7">
      <c r="A52" s="8" t="s">
        <v>24</v>
      </c>
      <c r="B52" s="8" t="s">
        <v>52</v>
      </c>
      <c r="C52" s="10">
        <v>5</v>
      </c>
      <c r="D52" s="10">
        <v>3</v>
      </c>
      <c r="E52" s="12">
        <v>30489.586535798586</v>
      </c>
      <c r="F52" s="10">
        <v>3</v>
      </c>
      <c r="G52" s="17">
        <f t="shared" si="0"/>
        <v>1</v>
      </c>
    </row>
    <row r="53" spans="1:7">
      <c r="A53" s="8" t="s">
        <v>8</v>
      </c>
      <c r="B53" s="8" t="s">
        <v>310</v>
      </c>
      <c r="C53" s="10">
        <v>3</v>
      </c>
      <c r="D53" s="10">
        <v>5</v>
      </c>
      <c r="E53" s="12">
        <v>4320</v>
      </c>
      <c r="F53" s="10">
        <v>5</v>
      </c>
      <c r="G53" s="17">
        <f t="shared" si="0"/>
        <v>1</v>
      </c>
    </row>
    <row r="54" spans="1:7">
      <c r="A54" s="8" t="s">
        <v>15</v>
      </c>
      <c r="B54" s="8" t="s">
        <v>20</v>
      </c>
      <c r="C54" s="10">
        <v>4</v>
      </c>
      <c r="D54" s="10">
        <v>20</v>
      </c>
      <c r="E54" s="12">
        <v>62000</v>
      </c>
      <c r="F54" s="10">
        <v>20</v>
      </c>
      <c r="G54" s="17">
        <f t="shared" si="0"/>
        <v>4</v>
      </c>
    </row>
    <row r="55" spans="1:7">
      <c r="A55" s="8" t="s">
        <v>8</v>
      </c>
      <c r="B55" s="8" t="s">
        <v>20</v>
      </c>
      <c r="C55" s="10">
        <v>4</v>
      </c>
      <c r="D55" s="10">
        <v>6</v>
      </c>
      <c r="E55" s="12">
        <v>7500</v>
      </c>
      <c r="F55" s="10">
        <v>6</v>
      </c>
      <c r="G55" s="17">
        <f t="shared" si="0"/>
        <v>1</v>
      </c>
    </row>
    <row r="56" spans="1:7">
      <c r="A56" s="8" t="s">
        <v>71</v>
      </c>
      <c r="B56" s="8" t="s">
        <v>52</v>
      </c>
      <c r="C56" s="10">
        <v>2</v>
      </c>
      <c r="D56" s="10">
        <v>10</v>
      </c>
      <c r="E56" s="12">
        <v>28371.208897211112</v>
      </c>
      <c r="F56" s="10">
        <v>10</v>
      </c>
      <c r="G56" s="17">
        <f t="shared" si="0"/>
        <v>2</v>
      </c>
    </row>
    <row r="57" spans="1:7">
      <c r="A57" s="8" t="s">
        <v>106</v>
      </c>
      <c r="B57" s="8" t="s">
        <v>52</v>
      </c>
      <c r="C57" s="10">
        <v>3</v>
      </c>
      <c r="D57" s="10">
        <v>15</v>
      </c>
      <c r="E57" s="12">
        <v>62249.572510588783</v>
      </c>
      <c r="F57" s="10">
        <v>15</v>
      </c>
      <c r="G57" s="17">
        <f t="shared" si="0"/>
        <v>3</v>
      </c>
    </row>
    <row r="58" spans="1:7">
      <c r="A58" s="8" t="s">
        <v>15</v>
      </c>
      <c r="B58" s="8" t="s">
        <v>20</v>
      </c>
      <c r="C58" s="10">
        <v>4</v>
      </c>
      <c r="D58" s="10">
        <v>23</v>
      </c>
      <c r="E58" s="12">
        <v>38000</v>
      </c>
      <c r="F58" s="10">
        <v>23</v>
      </c>
      <c r="G58" s="17">
        <f t="shared" si="0"/>
        <v>5</v>
      </c>
    </row>
    <row r="59" spans="1:7">
      <c r="A59" s="8" t="s">
        <v>15</v>
      </c>
      <c r="B59" s="8" t="s">
        <v>67</v>
      </c>
      <c r="C59" s="10">
        <v>4</v>
      </c>
      <c r="D59" s="10">
        <v>32</v>
      </c>
      <c r="E59" s="12">
        <v>41000</v>
      </c>
      <c r="F59" s="10">
        <v>32</v>
      </c>
      <c r="G59" s="17">
        <f t="shared" si="0"/>
        <v>6</v>
      </c>
    </row>
    <row r="60" spans="1:7">
      <c r="A60" s="8" t="s">
        <v>15</v>
      </c>
      <c r="B60" s="8" t="s">
        <v>20</v>
      </c>
      <c r="C60" s="10">
        <v>5</v>
      </c>
      <c r="D60" s="10">
        <v>3</v>
      </c>
      <c r="E60" s="12">
        <v>68000</v>
      </c>
      <c r="F60" s="10">
        <v>3</v>
      </c>
      <c r="G60" s="17">
        <f t="shared" si="0"/>
        <v>1</v>
      </c>
    </row>
    <row r="61" spans="1:7">
      <c r="A61" s="8" t="s">
        <v>88</v>
      </c>
      <c r="B61" s="8" t="s">
        <v>20</v>
      </c>
      <c r="C61" s="10">
        <v>5</v>
      </c>
      <c r="D61" s="10">
        <v>26</v>
      </c>
      <c r="E61" s="12">
        <v>55068.245289698301</v>
      </c>
      <c r="F61" s="10">
        <v>26</v>
      </c>
      <c r="G61" s="17">
        <f t="shared" si="0"/>
        <v>5</v>
      </c>
    </row>
    <row r="62" spans="1:7">
      <c r="A62" s="8" t="s">
        <v>111</v>
      </c>
      <c r="B62" s="8" t="s">
        <v>52</v>
      </c>
      <c r="C62" s="10">
        <v>5</v>
      </c>
      <c r="D62" s="10">
        <v>20</v>
      </c>
      <c r="E62" s="12">
        <v>61000</v>
      </c>
      <c r="F62" s="10">
        <v>20</v>
      </c>
      <c r="G62" s="17">
        <f t="shared" si="0"/>
        <v>4</v>
      </c>
    </row>
    <row r="63" spans="1:7">
      <c r="A63" s="8" t="s">
        <v>106</v>
      </c>
      <c r="B63" s="8" t="s">
        <v>356</v>
      </c>
      <c r="C63" s="10">
        <v>4</v>
      </c>
      <c r="D63" s="10">
        <v>20</v>
      </c>
      <c r="E63" s="12">
        <v>54627.175876639136</v>
      </c>
      <c r="F63" s="10">
        <v>20</v>
      </c>
      <c r="G63" s="17">
        <f t="shared" si="0"/>
        <v>4</v>
      </c>
    </row>
    <row r="64" spans="1:7">
      <c r="A64" s="8" t="s">
        <v>15</v>
      </c>
      <c r="B64" s="8" t="s">
        <v>52</v>
      </c>
      <c r="C64" s="10">
        <v>4</v>
      </c>
      <c r="D64" s="10">
        <v>6</v>
      </c>
      <c r="E64" s="12">
        <v>85000</v>
      </c>
      <c r="F64" s="10">
        <v>6</v>
      </c>
      <c r="G64" s="17">
        <f t="shared" si="0"/>
        <v>1</v>
      </c>
    </row>
    <row r="65" spans="1:7">
      <c r="A65" s="8" t="s">
        <v>628</v>
      </c>
      <c r="B65" s="8" t="s">
        <v>20</v>
      </c>
      <c r="C65" s="10">
        <v>2</v>
      </c>
      <c r="D65" s="10">
        <v>1</v>
      </c>
      <c r="E65" s="12">
        <v>48275.178681681093</v>
      </c>
      <c r="F65" s="10">
        <v>1</v>
      </c>
      <c r="G65" s="17">
        <f t="shared" si="0"/>
        <v>0</v>
      </c>
    </row>
    <row r="66" spans="1:7">
      <c r="A66" s="8" t="s">
        <v>84</v>
      </c>
      <c r="B66" s="8" t="s">
        <v>4001</v>
      </c>
      <c r="C66" s="10">
        <v>4</v>
      </c>
      <c r="D66" s="10">
        <v>10</v>
      </c>
      <c r="E66" s="12">
        <v>86692.320794224041</v>
      </c>
      <c r="F66" s="10">
        <v>10</v>
      </c>
      <c r="G66" s="17">
        <f t="shared" si="0"/>
        <v>2</v>
      </c>
    </row>
    <row r="67" spans="1:7">
      <c r="A67" s="8" t="s">
        <v>15</v>
      </c>
      <c r="B67" s="8" t="s">
        <v>20</v>
      </c>
      <c r="C67" s="10">
        <v>3</v>
      </c>
      <c r="D67" s="10">
        <v>5</v>
      </c>
      <c r="E67" s="12">
        <v>85087</v>
      </c>
      <c r="F67" s="10">
        <v>5</v>
      </c>
      <c r="G67" s="17">
        <f t="shared" ref="G67:G130" si="1">ROUND(F67/5,0)</f>
        <v>1</v>
      </c>
    </row>
    <row r="68" spans="1:7">
      <c r="A68" s="8" t="s">
        <v>15</v>
      </c>
      <c r="B68" s="8" t="s">
        <v>20</v>
      </c>
      <c r="C68" s="10">
        <v>5</v>
      </c>
      <c r="D68" s="10">
        <v>4</v>
      </c>
      <c r="E68" s="12">
        <v>50000</v>
      </c>
      <c r="F68" s="10">
        <v>4</v>
      </c>
      <c r="G68" s="17">
        <f t="shared" si="1"/>
        <v>1</v>
      </c>
    </row>
    <row r="69" spans="1:7">
      <c r="A69" s="8" t="s">
        <v>48</v>
      </c>
      <c r="B69" s="8" t="s">
        <v>52</v>
      </c>
      <c r="C69" s="10">
        <v>4</v>
      </c>
      <c r="D69" s="10">
        <v>12</v>
      </c>
      <c r="E69" s="12">
        <v>100000</v>
      </c>
      <c r="F69" s="10">
        <v>12</v>
      </c>
      <c r="G69" s="17">
        <f t="shared" si="1"/>
        <v>2</v>
      </c>
    </row>
    <row r="70" spans="1:7">
      <c r="A70" s="8" t="s">
        <v>15</v>
      </c>
      <c r="B70" s="8" t="s">
        <v>20</v>
      </c>
      <c r="C70" s="10">
        <v>4</v>
      </c>
      <c r="D70" s="10">
        <v>3</v>
      </c>
      <c r="E70" s="12">
        <v>57000</v>
      </c>
      <c r="F70" s="10">
        <v>3</v>
      </c>
      <c r="G70" s="17">
        <f t="shared" si="1"/>
        <v>1</v>
      </c>
    </row>
    <row r="71" spans="1:7">
      <c r="A71" s="8" t="s">
        <v>15</v>
      </c>
      <c r="B71" s="8" t="s">
        <v>52</v>
      </c>
      <c r="C71" s="10">
        <v>5</v>
      </c>
      <c r="D71" s="10">
        <v>12</v>
      </c>
      <c r="E71" s="12">
        <v>75000</v>
      </c>
      <c r="F71" s="10">
        <v>12</v>
      </c>
      <c r="G71" s="17">
        <f t="shared" si="1"/>
        <v>2</v>
      </c>
    </row>
    <row r="72" spans="1:7">
      <c r="A72" s="8" t="s">
        <v>84</v>
      </c>
      <c r="B72" s="8" t="s">
        <v>52</v>
      </c>
      <c r="C72" s="10">
        <v>4</v>
      </c>
      <c r="D72" s="10">
        <v>10</v>
      </c>
      <c r="E72" s="12">
        <v>101990.96564026357</v>
      </c>
      <c r="F72" s="10">
        <v>10</v>
      </c>
      <c r="G72" s="17">
        <f t="shared" si="1"/>
        <v>2</v>
      </c>
    </row>
    <row r="73" spans="1:7">
      <c r="A73" s="8" t="s">
        <v>179</v>
      </c>
      <c r="B73" s="8" t="s">
        <v>52</v>
      </c>
      <c r="C73" s="10">
        <v>5</v>
      </c>
      <c r="D73" s="10">
        <v>20</v>
      </c>
      <c r="E73" s="12">
        <v>33420</v>
      </c>
      <c r="F73" s="10">
        <v>20</v>
      </c>
      <c r="G73" s="17">
        <f t="shared" si="1"/>
        <v>4</v>
      </c>
    </row>
    <row r="74" spans="1:7">
      <c r="A74" s="8" t="s">
        <v>88</v>
      </c>
      <c r="B74" s="8" t="s">
        <v>67</v>
      </c>
      <c r="C74" s="10">
        <v>5</v>
      </c>
      <c r="D74" s="10">
        <v>4</v>
      </c>
      <c r="E74" s="12">
        <v>58460.842544152933</v>
      </c>
      <c r="F74" s="10">
        <v>4</v>
      </c>
      <c r="G74" s="17">
        <f t="shared" si="1"/>
        <v>1</v>
      </c>
    </row>
    <row r="75" spans="1:7">
      <c r="A75" s="8" t="s">
        <v>15</v>
      </c>
      <c r="B75" s="8" t="s">
        <v>356</v>
      </c>
      <c r="C75" s="10">
        <v>5</v>
      </c>
      <c r="D75" s="10">
        <v>3</v>
      </c>
      <c r="E75" s="12">
        <v>15000</v>
      </c>
      <c r="F75" s="10">
        <v>3</v>
      </c>
      <c r="G75" s="17">
        <f t="shared" si="1"/>
        <v>1</v>
      </c>
    </row>
    <row r="76" spans="1:7">
      <c r="A76" s="8" t="s">
        <v>88</v>
      </c>
      <c r="B76" s="8" t="s">
        <v>20</v>
      </c>
      <c r="C76" s="10">
        <v>2</v>
      </c>
      <c r="D76" s="10">
        <v>8</v>
      </c>
      <c r="E76" s="12">
        <v>60000</v>
      </c>
      <c r="F76" s="10">
        <v>8</v>
      </c>
      <c r="G76" s="17">
        <f t="shared" si="1"/>
        <v>2</v>
      </c>
    </row>
    <row r="77" spans="1:7">
      <c r="A77" s="8" t="s">
        <v>71</v>
      </c>
      <c r="B77" s="8" t="s">
        <v>20</v>
      </c>
      <c r="C77" s="10">
        <v>3</v>
      </c>
      <c r="D77" s="10">
        <v>3</v>
      </c>
      <c r="E77" s="12">
        <v>157617.8272067284</v>
      </c>
      <c r="F77" s="10">
        <v>3</v>
      </c>
      <c r="G77" s="17">
        <f t="shared" si="1"/>
        <v>1</v>
      </c>
    </row>
    <row r="78" spans="1:7">
      <c r="A78" s="8" t="s">
        <v>133</v>
      </c>
      <c r="B78" s="8" t="s">
        <v>20</v>
      </c>
      <c r="C78" s="10">
        <v>5</v>
      </c>
      <c r="D78" s="10">
        <v>2</v>
      </c>
      <c r="E78" s="12">
        <v>18000</v>
      </c>
      <c r="F78" s="10">
        <v>2</v>
      </c>
      <c r="G78" s="17">
        <f t="shared" si="1"/>
        <v>0</v>
      </c>
    </row>
    <row r="79" spans="1:7">
      <c r="A79" s="8" t="s">
        <v>15</v>
      </c>
      <c r="B79" s="8" t="s">
        <v>52</v>
      </c>
      <c r="C79" s="10">
        <v>3</v>
      </c>
      <c r="D79" s="10">
        <v>1</v>
      </c>
      <c r="E79" s="12">
        <v>50000</v>
      </c>
      <c r="F79" s="10">
        <v>1.5</v>
      </c>
      <c r="G79" s="17">
        <f t="shared" si="1"/>
        <v>0</v>
      </c>
    </row>
    <row r="80" spans="1:7">
      <c r="A80" s="8" t="s">
        <v>136</v>
      </c>
      <c r="B80" s="8" t="s">
        <v>20</v>
      </c>
      <c r="C80" s="10">
        <v>5</v>
      </c>
      <c r="D80" s="10">
        <v>6</v>
      </c>
      <c r="E80" s="12">
        <v>26000</v>
      </c>
      <c r="F80" s="10">
        <v>6</v>
      </c>
      <c r="G80" s="17">
        <f t="shared" si="1"/>
        <v>1</v>
      </c>
    </row>
    <row r="81" spans="1:7">
      <c r="A81" s="8" t="s">
        <v>71</v>
      </c>
      <c r="B81" s="8" t="s">
        <v>52</v>
      </c>
      <c r="C81" s="10">
        <v>4</v>
      </c>
      <c r="D81" s="10">
        <v>5</v>
      </c>
      <c r="E81" s="12">
        <v>47285.348162018527</v>
      </c>
      <c r="F81" s="10">
        <v>5</v>
      </c>
      <c r="G81" s="17">
        <f t="shared" si="1"/>
        <v>1</v>
      </c>
    </row>
    <row r="82" spans="1:7">
      <c r="A82" s="8" t="s">
        <v>15</v>
      </c>
      <c r="B82" s="8" t="s">
        <v>4001</v>
      </c>
      <c r="C82" s="10">
        <v>5</v>
      </c>
      <c r="D82" s="10">
        <v>30</v>
      </c>
      <c r="E82" s="12">
        <v>150000</v>
      </c>
      <c r="F82" s="10">
        <v>30</v>
      </c>
      <c r="G82" s="17">
        <f t="shared" si="1"/>
        <v>6</v>
      </c>
    </row>
    <row r="83" spans="1:7">
      <c r="A83" s="8" t="s">
        <v>15</v>
      </c>
      <c r="B83" s="8" t="s">
        <v>52</v>
      </c>
      <c r="C83" s="10">
        <v>4</v>
      </c>
      <c r="D83" s="10">
        <v>1</v>
      </c>
      <c r="E83" s="12">
        <v>120000</v>
      </c>
      <c r="F83" s="10">
        <v>1</v>
      </c>
      <c r="G83" s="17">
        <f t="shared" si="1"/>
        <v>0</v>
      </c>
    </row>
    <row r="84" spans="1:7">
      <c r="A84" s="8" t="s">
        <v>8</v>
      </c>
      <c r="B84" s="8" t="s">
        <v>356</v>
      </c>
      <c r="C84" s="10">
        <v>5</v>
      </c>
      <c r="D84" s="10">
        <v>5</v>
      </c>
      <c r="E84" s="12">
        <v>8903.9583437212841</v>
      </c>
      <c r="F84" s="10">
        <v>5</v>
      </c>
      <c r="G84" s="17">
        <f t="shared" si="1"/>
        <v>1</v>
      </c>
    </row>
    <row r="85" spans="1:7">
      <c r="A85" s="8" t="s">
        <v>143</v>
      </c>
      <c r="B85" s="8" t="s">
        <v>20</v>
      </c>
      <c r="C85" s="10">
        <v>5</v>
      </c>
      <c r="D85" s="10">
        <v>11</v>
      </c>
      <c r="E85" s="12">
        <v>31330</v>
      </c>
      <c r="F85" s="10">
        <v>11</v>
      </c>
      <c r="G85" s="17">
        <f t="shared" si="1"/>
        <v>2</v>
      </c>
    </row>
    <row r="86" spans="1:7">
      <c r="A86" s="8" t="s">
        <v>15</v>
      </c>
      <c r="B86" s="8" t="s">
        <v>279</v>
      </c>
      <c r="C86" s="10">
        <v>3</v>
      </c>
      <c r="D86" s="10">
        <v>4</v>
      </c>
      <c r="E86" s="12">
        <v>110000</v>
      </c>
      <c r="F86" s="10">
        <v>4</v>
      </c>
      <c r="G86" s="17">
        <f t="shared" si="1"/>
        <v>1</v>
      </c>
    </row>
    <row r="87" spans="1:7">
      <c r="A87" s="8" t="s">
        <v>71</v>
      </c>
      <c r="B87" s="8" t="s">
        <v>356</v>
      </c>
      <c r="C87" s="10">
        <v>4</v>
      </c>
      <c r="D87" s="10">
        <v>1</v>
      </c>
      <c r="E87" s="12">
        <v>81000</v>
      </c>
      <c r="F87" s="10">
        <v>1</v>
      </c>
      <c r="G87" s="17">
        <f t="shared" si="1"/>
        <v>0</v>
      </c>
    </row>
    <row r="88" spans="1:7">
      <c r="A88" s="8" t="s">
        <v>15</v>
      </c>
      <c r="B88" s="8" t="s">
        <v>20</v>
      </c>
      <c r="C88" s="10">
        <v>4</v>
      </c>
      <c r="D88" s="10">
        <v>5</v>
      </c>
      <c r="E88" s="12">
        <v>40000</v>
      </c>
      <c r="F88" s="10">
        <v>5</v>
      </c>
      <c r="G88" s="17">
        <f t="shared" si="1"/>
        <v>1</v>
      </c>
    </row>
    <row r="89" spans="1:7">
      <c r="A89" s="8" t="s">
        <v>88</v>
      </c>
      <c r="B89" s="8" t="s">
        <v>20</v>
      </c>
      <c r="C89" s="10">
        <v>4</v>
      </c>
      <c r="D89" s="10">
        <v>3</v>
      </c>
      <c r="E89" s="12">
        <v>41301.183967273726</v>
      </c>
      <c r="F89" s="10">
        <v>3</v>
      </c>
      <c r="G89" s="17">
        <f t="shared" si="1"/>
        <v>1</v>
      </c>
    </row>
    <row r="90" spans="1:7">
      <c r="A90" s="8" t="s">
        <v>15</v>
      </c>
      <c r="B90" s="8" t="s">
        <v>4001</v>
      </c>
      <c r="C90" s="10">
        <v>4</v>
      </c>
      <c r="D90" s="10">
        <v>3</v>
      </c>
      <c r="E90" s="12">
        <v>125000</v>
      </c>
      <c r="F90" s="10">
        <v>3</v>
      </c>
      <c r="G90" s="17">
        <f t="shared" si="1"/>
        <v>1</v>
      </c>
    </row>
    <row r="91" spans="1:7">
      <c r="A91" s="8" t="s">
        <v>15</v>
      </c>
      <c r="B91" s="8" t="s">
        <v>52</v>
      </c>
      <c r="C91" s="10">
        <v>3</v>
      </c>
      <c r="D91" s="10">
        <v>5</v>
      </c>
      <c r="E91" s="12">
        <v>36000</v>
      </c>
      <c r="F91" s="10">
        <v>5</v>
      </c>
      <c r="G91" s="17">
        <f t="shared" si="1"/>
        <v>1</v>
      </c>
    </row>
    <row r="92" spans="1:7">
      <c r="A92" s="8" t="s">
        <v>8</v>
      </c>
      <c r="B92" s="8" t="s">
        <v>356</v>
      </c>
      <c r="C92" s="10">
        <v>2</v>
      </c>
      <c r="D92" s="10">
        <v>8</v>
      </c>
      <c r="E92" s="12">
        <v>2564.3400029917298</v>
      </c>
      <c r="F92" s="10">
        <v>8</v>
      </c>
      <c r="G92" s="17">
        <f t="shared" si="1"/>
        <v>2</v>
      </c>
    </row>
    <row r="93" spans="1:7">
      <c r="A93" s="8" t="s">
        <v>15</v>
      </c>
      <c r="B93" s="8" t="s">
        <v>20</v>
      </c>
      <c r="C93" s="10">
        <v>2</v>
      </c>
      <c r="D93" s="10">
        <v>3</v>
      </c>
      <c r="E93" s="12">
        <v>75000</v>
      </c>
      <c r="F93" s="10">
        <v>3</v>
      </c>
      <c r="G93" s="17">
        <f t="shared" si="1"/>
        <v>1</v>
      </c>
    </row>
    <row r="94" spans="1:7">
      <c r="A94" s="8" t="s">
        <v>15</v>
      </c>
      <c r="B94" s="8" t="s">
        <v>4001</v>
      </c>
      <c r="C94" s="10">
        <v>4</v>
      </c>
      <c r="D94" s="10">
        <v>10</v>
      </c>
      <c r="E94" s="12">
        <v>95000</v>
      </c>
      <c r="F94" s="10">
        <v>10</v>
      </c>
      <c r="G94" s="17">
        <f t="shared" si="1"/>
        <v>2</v>
      </c>
    </row>
    <row r="95" spans="1:7">
      <c r="A95" s="8" t="s">
        <v>15</v>
      </c>
      <c r="B95" s="8" t="s">
        <v>52</v>
      </c>
      <c r="C95" s="10">
        <v>3</v>
      </c>
      <c r="D95" s="10">
        <v>9</v>
      </c>
      <c r="E95" s="12">
        <v>24000</v>
      </c>
      <c r="F95" s="10">
        <v>9</v>
      </c>
      <c r="G95" s="17">
        <f t="shared" si="1"/>
        <v>2</v>
      </c>
    </row>
    <row r="96" spans="1:7">
      <c r="A96" s="8" t="s">
        <v>15</v>
      </c>
      <c r="B96" s="8" t="s">
        <v>52</v>
      </c>
      <c r="C96" s="10">
        <v>2</v>
      </c>
      <c r="D96" s="10">
        <v>2</v>
      </c>
      <c r="E96" s="12">
        <v>91000</v>
      </c>
      <c r="F96" s="10">
        <v>2</v>
      </c>
      <c r="G96" s="17">
        <f t="shared" si="1"/>
        <v>0</v>
      </c>
    </row>
    <row r="97" spans="1:7">
      <c r="A97" s="8" t="s">
        <v>15</v>
      </c>
      <c r="B97" s="8" t="s">
        <v>20</v>
      </c>
      <c r="C97" s="10">
        <v>4</v>
      </c>
      <c r="D97" s="10">
        <v>2</v>
      </c>
      <c r="E97" s="12">
        <v>40000</v>
      </c>
      <c r="F97" s="10">
        <v>2</v>
      </c>
      <c r="G97" s="17">
        <f t="shared" si="1"/>
        <v>0</v>
      </c>
    </row>
    <row r="98" spans="1:7">
      <c r="A98" s="8" t="s">
        <v>15</v>
      </c>
      <c r="B98" s="8" t="s">
        <v>52</v>
      </c>
      <c r="C98" s="10">
        <v>4</v>
      </c>
      <c r="D98" s="10">
        <v>3</v>
      </c>
      <c r="E98" s="12">
        <v>57000</v>
      </c>
      <c r="F98" s="10">
        <v>3</v>
      </c>
      <c r="G98" s="17">
        <f t="shared" si="1"/>
        <v>1</v>
      </c>
    </row>
    <row r="99" spans="1:7">
      <c r="A99" s="8" t="s">
        <v>15</v>
      </c>
      <c r="B99" s="8" t="s">
        <v>356</v>
      </c>
      <c r="C99" s="10">
        <v>4</v>
      </c>
      <c r="D99" s="10">
        <v>11</v>
      </c>
      <c r="E99" s="12">
        <v>74000</v>
      </c>
      <c r="F99" s="10">
        <v>11</v>
      </c>
      <c r="G99" s="17">
        <f t="shared" si="1"/>
        <v>2</v>
      </c>
    </row>
    <row r="100" spans="1:7">
      <c r="A100" s="8" t="s">
        <v>15</v>
      </c>
      <c r="B100" s="8" t="s">
        <v>20</v>
      </c>
      <c r="C100" s="10">
        <v>4</v>
      </c>
      <c r="D100" s="10">
        <v>12</v>
      </c>
      <c r="E100" s="12">
        <v>80000</v>
      </c>
      <c r="F100" s="10">
        <v>12</v>
      </c>
      <c r="G100" s="17">
        <f t="shared" si="1"/>
        <v>2</v>
      </c>
    </row>
    <row r="101" spans="1:7">
      <c r="A101" s="8" t="s">
        <v>15</v>
      </c>
      <c r="B101" s="8" t="s">
        <v>67</v>
      </c>
      <c r="C101" s="10">
        <v>4</v>
      </c>
      <c r="D101" s="10">
        <v>10</v>
      </c>
      <c r="E101" s="12">
        <v>90000</v>
      </c>
      <c r="F101" s="10">
        <v>10</v>
      </c>
      <c r="G101" s="17">
        <f t="shared" si="1"/>
        <v>2</v>
      </c>
    </row>
    <row r="102" spans="1:7">
      <c r="A102" s="8" t="s">
        <v>4014</v>
      </c>
      <c r="B102" s="8" t="s">
        <v>20</v>
      </c>
      <c r="C102" s="10">
        <v>2</v>
      </c>
      <c r="D102" s="10">
        <v>4</v>
      </c>
      <c r="E102" s="12">
        <v>21000</v>
      </c>
      <c r="F102" s="10">
        <v>4.5</v>
      </c>
      <c r="G102" s="17">
        <f t="shared" si="1"/>
        <v>1</v>
      </c>
    </row>
    <row r="103" spans="1:7">
      <c r="A103" s="8" t="s">
        <v>15</v>
      </c>
      <c r="B103" s="8" t="s">
        <v>52</v>
      </c>
      <c r="C103" s="10">
        <v>4</v>
      </c>
      <c r="D103" s="10">
        <v>3</v>
      </c>
      <c r="E103" s="12">
        <v>52000</v>
      </c>
      <c r="F103" s="10">
        <v>3</v>
      </c>
      <c r="G103" s="17">
        <f t="shared" si="1"/>
        <v>1</v>
      </c>
    </row>
    <row r="104" spans="1:7">
      <c r="A104" s="8" t="s">
        <v>166</v>
      </c>
      <c r="B104" s="8" t="s">
        <v>20</v>
      </c>
      <c r="C104" s="10">
        <v>4</v>
      </c>
      <c r="D104" s="10">
        <v>8</v>
      </c>
      <c r="E104" s="12">
        <v>19200</v>
      </c>
      <c r="F104" s="10">
        <v>8</v>
      </c>
      <c r="G104" s="17">
        <f t="shared" si="1"/>
        <v>2</v>
      </c>
    </row>
    <row r="105" spans="1:7">
      <c r="A105" s="8" t="s">
        <v>15</v>
      </c>
      <c r="B105" s="8" t="s">
        <v>20</v>
      </c>
      <c r="C105" s="10">
        <v>4</v>
      </c>
      <c r="D105" s="10">
        <v>8</v>
      </c>
      <c r="E105" s="12">
        <v>36000</v>
      </c>
      <c r="F105" s="10">
        <v>8</v>
      </c>
      <c r="G105" s="17">
        <f t="shared" si="1"/>
        <v>2</v>
      </c>
    </row>
    <row r="106" spans="1:7">
      <c r="A106" s="8" t="s">
        <v>15</v>
      </c>
      <c r="B106" s="8" t="s">
        <v>20</v>
      </c>
      <c r="C106" s="10">
        <v>4</v>
      </c>
      <c r="D106" s="10">
        <v>3</v>
      </c>
      <c r="E106" s="12">
        <v>57400</v>
      </c>
      <c r="F106" s="10">
        <v>3</v>
      </c>
      <c r="G106" s="17">
        <f t="shared" si="1"/>
        <v>1</v>
      </c>
    </row>
    <row r="107" spans="1:7">
      <c r="A107" s="8" t="s">
        <v>15</v>
      </c>
      <c r="B107" s="8" t="s">
        <v>20</v>
      </c>
      <c r="C107" s="10">
        <v>3</v>
      </c>
      <c r="D107" s="10">
        <v>3</v>
      </c>
      <c r="E107" s="12">
        <v>66000</v>
      </c>
      <c r="F107" s="10">
        <v>3</v>
      </c>
      <c r="G107" s="17">
        <f t="shared" si="1"/>
        <v>1</v>
      </c>
    </row>
    <row r="108" spans="1:7">
      <c r="A108" s="8" t="s">
        <v>169</v>
      </c>
      <c r="B108" s="8" t="s">
        <v>52</v>
      </c>
      <c r="C108" s="10">
        <v>4</v>
      </c>
      <c r="D108" s="10">
        <v>12</v>
      </c>
      <c r="E108" s="12">
        <v>44463.980364706273</v>
      </c>
      <c r="F108" s="10">
        <v>12</v>
      </c>
      <c r="G108" s="17">
        <f t="shared" si="1"/>
        <v>2</v>
      </c>
    </row>
    <row r="109" spans="1:7">
      <c r="A109" s="8" t="s">
        <v>15</v>
      </c>
      <c r="B109" s="8" t="s">
        <v>20</v>
      </c>
      <c r="C109" s="10">
        <v>4</v>
      </c>
      <c r="D109" s="10">
        <v>15</v>
      </c>
      <c r="E109" s="12">
        <v>85000</v>
      </c>
      <c r="F109" s="10">
        <v>15</v>
      </c>
      <c r="G109" s="17">
        <f t="shared" si="1"/>
        <v>3</v>
      </c>
    </row>
    <row r="110" spans="1:7">
      <c r="A110" s="8" t="s">
        <v>15</v>
      </c>
      <c r="B110" s="8" t="s">
        <v>67</v>
      </c>
      <c r="C110" s="10">
        <v>4</v>
      </c>
      <c r="D110" s="10">
        <v>7</v>
      </c>
      <c r="E110" s="12">
        <v>50000</v>
      </c>
      <c r="F110" s="10">
        <v>7.3</v>
      </c>
      <c r="G110" s="17">
        <f t="shared" si="1"/>
        <v>1</v>
      </c>
    </row>
    <row r="111" spans="1:7">
      <c r="A111" s="8" t="s">
        <v>15</v>
      </c>
      <c r="B111" s="8" t="s">
        <v>52</v>
      </c>
      <c r="C111" s="10">
        <v>4</v>
      </c>
      <c r="D111" s="10">
        <v>1</v>
      </c>
      <c r="E111" s="12">
        <v>58000</v>
      </c>
      <c r="F111" s="10">
        <v>1</v>
      </c>
      <c r="G111" s="17">
        <f t="shared" si="1"/>
        <v>0</v>
      </c>
    </row>
    <row r="112" spans="1:7">
      <c r="A112" s="8" t="s">
        <v>15</v>
      </c>
      <c r="B112" s="8" t="s">
        <v>310</v>
      </c>
      <c r="C112" s="10">
        <v>5</v>
      </c>
      <c r="D112" s="10">
        <v>6</v>
      </c>
      <c r="E112" s="12">
        <v>37900</v>
      </c>
      <c r="F112" s="10">
        <v>6</v>
      </c>
      <c r="G112" s="17">
        <f t="shared" si="1"/>
        <v>1</v>
      </c>
    </row>
    <row r="113" spans="1:7">
      <c r="A113" s="8" t="s">
        <v>179</v>
      </c>
      <c r="B113" s="8" t="s">
        <v>52</v>
      </c>
      <c r="C113" s="10">
        <v>3</v>
      </c>
      <c r="D113" s="10">
        <v>4</v>
      </c>
      <c r="E113" s="12">
        <v>48000</v>
      </c>
      <c r="F113" s="10">
        <v>4.5</v>
      </c>
      <c r="G113" s="17">
        <f t="shared" si="1"/>
        <v>1</v>
      </c>
    </row>
    <row r="114" spans="1:7">
      <c r="A114" s="8" t="s">
        <v>15</v>
      </c>
      <c r="B114" s="8" t="s">
        <v>20</v>
      </c>
      <c r="C114" s="10">
        <v>4</v>
      </c>
      <c r="D114" s="10">
        <v>4</v>
      </c>
      <c r="E114" s="12">
        <v>67000</v>
      </c>
      <c r="F114" s="10">
        <v>4.5</v>
      </c>
      <c r="G114" s="17">
        <f t="shared" si="1"/>
        <v>1</v>
      </c>
    </row>
    <row r="115" spans="1:7">
      <c r="A115" s="8" t="s">
        <v>179</v>
      </c>
      <c r="B115" s="8" t="s">
        <v>488</v>
      </c>
      <c r="C115" s="10">
        <v>4</v>
      </c>
      <c r="D115" s="10">
        <v>15</v>
      </c>
      <c r="E115" s="12">
        <v>85000</v>
      </c>
      <c r="F115" s="10">
        <v>15</v>
      </c>
      <c r="G115" s="17">
        <f t="shared" si="1"/>
        <v>3</v>
      </c>
    </row>
    <row r="116" spans="1:7">
      <c r="A116" s="8" t="s">
        <v>15</v>
      </c>
      <c r="B116" s="8" t="s">
        <v>20</v>
      </c>
      <c r="C116" s="10">
        <v>4</v>
      </c>
      <c r="D116" s="10">
        <v>5</v>
      </c>
      <c r="E116" s="12">
        <v>56160</v>
      </c>
      <c r="F116" s="10">
        <v>5</v>
      </c>
      <c r="G116" s="17">
        <f t="shared" si="1"/>
        <v>1</v>
      </c>
    </row>
    <row r="117" spans="1:7">
      <c r="A117" s="8" t="s">
        <v>184</v>
      </c>
      <c r="B117" s="8" t="s">
        <v>52</v>
      </c>
      <c r="C117" s="10">
        <v>5</v>
      </c>
      <c r="D117" s="10">
        <v>4</v>
      </c>
      <c r="E117" s="12">
        <v>24000</v>
      </c>
      <c r="F117" s="10">
        <v>4</v>
      </c>
      <c r="G117" s="17">
        <f t="shared" si="1"/>
        <v>1</v>
      </c>
    </row>
    <row r="118" spans="1:7">
      <c r="A118" s="8" t="s">
        <v>15</v>
      </c>
      <c r="B118" s="8" t="s">
        <v>20</v>
      </c>
      <c r="C118" s="10">
        <v>1</v>
      </c>
      <c r="D118" s="10">
        <v>9</v>
      </c>
      <c r="E118" s="12">
        <v>52000</v>
      </c>
      <c r="F118" s="10">
        <v>9</v>
      </c>
      <c r="G118" s="17">
        <f t="shared" si="1"/>
        <v>2</v>
      </c>
    </row>
    <row r="119" spans="1:7">
      <c r="A119" s="8" t="s">
        <v>88</v>
      </c>
      <c r="B119" s="8" t="s">
        <v>20</v>
      </c>
      <c r="C119" s="10">
        <v>1</v>
      </c>
      <c r="D119" s="10">
        <v>20</v>
      </c>
      <c r="E119" s="12">
        <v>59001.691381819612</v>
      </c>
      <c r="F119" s="10">
        <v>20</v>
      </c>
      <c r="G119" s="17">
        <f t="shared" si="1"/>
        <v>4</v>
      </c>
    </row>
    <row r="120" spans="1:7">
      <c r="A120" s="8" t="s">
        <v>15</v>
      </c>
      <c r="B120" s="8" t="s">
        <v>310</v>
      </c>
      <c r="C120" s="10">
        <v>5</v>
      </c>
      <c r="D120" s="10">
        <v>3</v>
      </c>
      <c r="E120" s="12">
        <v>70000</v>
      </c>
      <c r="F120" s="10">
        <v>3</v>
      </c>
      <c r="G120" s="17">
        <f t="shared" si="1"/>
        <v>1</v>
      </c>
    </row>
    <row r="121" spans="1:7">
      <c r="A121" s="8" t="s">
        <v>15</v>
      </c>
      <c r="B121" s="8" t="s">
        <v>67</v>
      </c>
      <c r="C121" s="10">
        <v>4</v>
      </c>
      <c r="D121" s="10">
        <v>18</v>
      </c>
      <c r="E121" s="12">
        <v>50000</v>
      </c>
      <c r="F121" s="10">
        <v>18</v>
      </c>
      <c r="G121" s="17">
        <f t="shared" si="1"/>
        <v>4</v>
      </c>
    </row>
    <row r="122" spans="1:7">
      <c r="A122" s="8" t="s">
        <v>8</v>
      </c>
      <c r="B122" s="8" t="s">
        <v>20</v>
      </c>
      <c r="C122" s="10">
        <v>2</v>
      </c>
      <c r="D122" s="10">
        <v>2</v>
      </c>
      <c r="E122" s="12">
        <v>40958.208381117904</v>
      </c>
      <c r="F122" s="10">
        <v>2</v>
      </c>
      <c r="G122" s="17">
        <f t="shared" si="1"/>
        <v>0</v>
      </c>
    </row>
    <row r="123" spans="1:7">
      <c r="A123" s="8" t="s">
        <v>15</v>
      </c>
      <c r="B123" s="8" t="s">
        <v>20</v>
      </c>
      <c r="C123" s="10">
        <v>4</v>
      </c>
      <c r="D123" s="10">
        <v>3</v>
      </c>
      <c r="E123" s="12">
        <v>80000</v>
      </c>
      <c r="F123" s="10">
        <v>3</v>
      </c>
      <c r="G123" s="17">
        <f t="shared" si="1"/>
        <v>1</v>
      </c>
    </row>
    <row r="124" spans="1:7">
      <c r="A124" s="8" t="s">
        <v>15</v>
      </c>
      <c r="B124" s="8" t="s">
        <v>52</v>
      </c>
      <c r="C124" s="10">
        <v>5</v>
      </c>
      <c r="D124" s="10">
        <v>4</v>
      </c>
      <c r="E124" s="12">
        <v>128000</v>
      </c>
      <c r="F124" s="10">
        <v>4</v>
      </c>
      <c r="G124" s="17">
        <f t="shared" si="1"/>
        <v>1</v>
      </c>
    </row>
    <row r="125" spans="1:7">
      <c r="A125" s="8" t="s">
        <v>15</v>
      </c>
      <c r="B125" s="8" t="s">
        <v>52</v>
      </c>
      <c r="C125" s="10">
        <v>2</v>
      </c>
      <c r="D125" s="10">
        <v>7</v>
      </c>
      <c r="E125" s="12">
        <v>44000</v>
      </c>
      <c r="F125" s="10">
        <v>7</v>
      </c>
      <c r="G125" s="17">
        <f t="shared" si="1"/>
        <v>1</v>
      </c>
    </row>
    <row r="126" spans="1:7">
      <c r="A126" s="8" t="s">
        <v>15</v>
      </c>
      <c r="B126" s="8" t="s">
        <v>310</v>
      </c>
      <c r="C126" s="10">
        <v>5</v>
      </c>
      <c r="D126" s="10">
        <v>7</v>
      </c>
      <c r="E126" s="12">
        <v>65000</v>
      </c>
      <c r="F126" s="10">
        <v>7</v>
      </c>
      <c r="G126" s="17">
        <f t="shared" si="1"/>
        <v>1</v>
      </c>
    </row>
    <row r="127" spans="1:7">
      <c r="A127" s="8" t="s">
        <v>197</v>
      </c>
      <c r="B127" s="8" t="s">
        <v>310</v>
      </c>
      <c r="C127" s="10">
        <v>4</v>
      </c>
      <c r="D127" s="10">
        <v>10</v>
      </c>
      <c r="E127" s="12">
        <v>36000</v>
      </c>
      <c r="F127" s="10">
        <v>10</v>
      </c>
      <c r="G127" s="17">
        <f t="shared" si="1"/>
        <v>2</v>
      </c>
    </row>
    <row r="128" spans="1:7">
      <c r="A128" s="8" t="s">
        <v>17</v>
      </c>
      <c r="B128" s="8" t="s">
        <v>356</v>
      </c>
      <c r="C128" s="10">
        <v>2</v>
      </c>
      <c r="D128" s="10">
        <v>20</v>
      </c>
      <c r="E128" s="12">
        <v>12000</v>
      </c>
      <c r="F128" s="10">
        <v>20</v>
      </c>
      <c r="G128" s="17">
        <f t="shared" si="1"/>
        <v>4</v>
      </c>
    </row>
    <row r="129" spans="1:7">
      <c r="A129" s="8" t="s">
        <v>71</v>
      </c>
      <c r="B129" s="8" t="s">
        <v>20</v>
      </c>
      <c r="C129" s="10">
        <v>5</v>
      </c>
      <c r="D129" s="10">
        <v>3</v>
      </c>
      <c r="E129" s="12">
        <v>44383.603963142654</v>
      </c>
      <c r="F129" s="10">
        <v>3</v>
      </c>
      <c r="G129" s="17">
        <f t="shared" si="1"/>
        <v>1</v>
      </c>
    </row>
    <row r="130" spans="1:7">
      <c r="A130" s="8" t="s">
        <v>15</v>
      </c>
      <c r="B130" s="8" t="s">
        <v>20</v>
      </c>
      <c r="C130" s="10">
        <v>4</v>
      </c>
      <c r="D130" s="10">
        <v>2</v>
      </c>
      <c r="E130" s="12">
        <v>45000</v>
      </c>
      <c r="F130" s="10">
        <v>2</v>
      </c>
      <c r="G130" s="17">
        <f t="shared" si="1"/>
        <v>0</v>
      </c>
    </row>
    <row r="131" spans="1:7">
      <c r="A131" s="8" t="s">
        <v>15</v>
      </c>
      <c r="B131" s="8" t="s">
        <v>20</v>
      </c>
      <c r="C131" s="10">
        <v>3</v>
      </c>
      <c r="D131" s="10">
        <v>23</v>
      </c>
      <c r="E131" s="12">
        <v>54000</v>
      </c>
      <c r="F131" s="10">
        <v>23</v>
      </c>
      <c r="G131" s="17">
        <f t="shared" ref="G131:G194" si="2">ROUND(F131/5,0)</f>
        <v>5</v>
      </c>
    </row>
    <row r="132" spans="1:7">
      <c r="A132" s="8" t="s">
        <v>71</v>
      </c>
      <c r="B132" s="8" t="s">
        <v>52</v>
      </c>
      <c r="C132" s="10">
        <v>3</v>
      </c>
      <c r="D132" s="10">
        <v>6</v>
      </c>
      <c r="E132" s="12">
        <v>110332.47904470989</v>
      </c>
      <c r="F132" s="10">
        <v>6</v>
      </c>
      <c r="G132" s="17">
        <f t="shared" si="2"/>
        <v>1</v>
      </c>
    </row>
    <row r="133" spans="1:7">
      <c r="A133" s="8" t="s">
        <v>15</v>
      </c>
      <c r="B133" s="8" t="s">
        <v>20</v>
      </c>
      <c r="C133" s="10">
        <v>4</v>
      </c>
      <c r="D133" s="10">
        <v>2</v>
      </c>
      <c r="E133" s="12">
        <v>71000</v>
      </c>
      <c r="F133" s="10">
        <v>2</v>
      </c>
      <c r="G133" s="17">
        <f t="shared" si="2"/>
        <v>0</v>
      </c>
    </row>
    <row r="134" spans="1:7">
      <c r="A134" s="8" t="s">
        <v>8</v>
      </c>
      <c r="B134" s="8" t="s">
        <v>52</v>
      </c>
      <c r="C134" s="10">
        <v>3</v>
      </c>
      <c r="D134" s="10">
        <v>4</v>
      </c>
      <c r="E134" s="12">
        <v>14246.333349954055</v>
      </c>
      <c r="F134" s="10">
        <v>4</v>
      </c>
      <c r="G134" s="17">
        <f t="shared" si="2"/>
        <v>1</v>
      </c>
    </row>
    <row r="135" spans="1:7">
      <c r="A135" s="8" t="s">
        <v>88</v>
      </c>
      <c r="B135" s="8" t="s">
        <v>52</v>
      </c>
      <c r="C135" s="10">
        <v>4</v>
      </c>
      <c r="D135" s="10">
        <v>4</v>
      </c>
      <c r="E135" s="12">
        <v>68835.306612122877</v>
      </c>
      <c r="F135" s="10">
        <v>4.5</v>
      </c>
      <c r="G135" s="17">
        <f t="shared" si="2"/>
        <v>1</v>
      </c>
    </row>
    <row r="136" spans="1:7">
      <c r="A136" s="8" t="s">
        <v>88</v>
      </c>
      <c r="B136" s="8" t="s">
        <v>52</v>
      </c>
      <c r="C136" s="10">
        <v>4</v>
      </c>
      <c r="D136" s="10">
        <v>5</v>
      </c>
      <c r="E136" s="12">
        <v>49168.076151516347</v>
      </c>
      <c r="F136" s="10">
        <v>5</v>
      </c>
      <c r="G136" s="17">
        <f t="shared" si="2"/>
        <v>1</v>
      </c>
    </row>
    <row r="137" spans="1:7">
      <c r="A137" s="8" t="s">
        <v>15</v>
      </c>
      <c r="B137" s="8" t="s">
        <v>20</v>
      </c>
      <c r="C137" s="10">
        <v>4</v>
      </c>
      <c r="D137" s="10">
        <v>14</v>
      </c>
      <c r="E137" s="12">
        <v>40000</v>
      </c>
      <c r="F137" s="10">
        <v>14</v>
      </c>
      <c r="G137" s="17">
        <f t="shared" si="2"/>
        <v>3</v>
      </c>
    </row>
    <row r="138" spans="1:7">
      <c r="A138" s="8" t="s">
        <v>88</v>
      </c>
      <c r="B138" s="8" t="s">
        <v>20</v>
      </c>
      <c r="C138" s="10">
        <v>3</v>
      </c>
      <c r="D138" s="10">
        <v>7</v>
      </c>
      <c r="E138" s="12">
        <v>60968.414427880263</v>
      </c>
      <c r="F138" s="10">
        <v>7</v>
      </c>
      <c r="G138" s="17">
        <f t="shared" si="2"/>
        <v>1</v>
      </c>
    </row>
    <row r="139" spans="1:7">
      <c r="A139" s="8" t="s">
        <v>8</v>
      </c>
      <c r="B139" s="8" t="s">
        <v>3999</v>
      </c>
      <c r="C139" s="10">
        <v>4</v>
      </c>
      <c r="D139" s="10">
        <v>7</v>
      </c>
      <c r="E139" s="12">
        <v>5983.4600069807029</v>
      </c>
      <c r="F139" s="10">
        <v>7</v>
      </c>
      <c r="G139" s="17">
        <f t="shared" si="2"/>
        <v>1</v>
      </c>
    </row>
    <row r="140" spans="1:7">
      <c r="A140" s="8" t="s">
        <v>15</v>
      </c>
      <c r="B140" s="8" t="s">
        <v>20</v>
      </c>
      <c r="C140" s="10">
        <v>4</v>
      </c>
      <c r="D140" s="10">
        <v>2</v>
      </c>
      <c r="E140" s="12">
        <v>53000</v>
      </c>
      <c r="F140" s="10">
        <v>2</v>
      </c>
      <c r="G140" s="17">
        <f t="shared" si="2"/>
        <v>0</v>
      </c>
    </row>
    <row r="141" spans="1:7">
      <c r="A141" s="8" t="s">
        <v>15</v>
      </c>
      <c r="B141" s="8" t="s">
        <v>4001</v>
      </c>
      <c r="C141" s="10">
        <v>3</v>
      </c>
      <c r="D141" s="10">
        <v>2</v>
      </c>
      <c r="E141" s="12">
        <v>104000</v>
      </c>
      <c r="F141" s="10">
        <v>2</v>
      </c>
      <c r="G141" s="17">
        <f t="shared" si="2"/>
        <v>0</v>
      </c>
    </row>
    <row r="142" spans="1:7">
      <c r="A142" s="8" t="s">
        <v>15</v>
      </c>
      <c r="B142" s="8" t="s">
        <v>279</v>
      </c>
      <c r="C142" s="10">
        <v>4</v>
      </c>
      <c r="D142" s="10">
        <v>10</v>
      </c>
      <c r="E142" s="12">
        <v>57000</v>
      </c>
      <c r="F142" s="10">
        <v>10</v>
      </c>
      <c r="G142" s="17">
        <f t="shared" si="2"/>
        <v>2</v>
      </c>
    </row>
    <row r="143" spans="1:7">
      <c r="A143" s="8" t="s">
        <v>15</v>
      </c>
      <c r="B143" s="8" t="s">
        <v>20</v>
      </c>
      <c r="C143" s="10">
        <v>3</v>
      </c>
      <c r="D143" s="10">
        <v>4</v>
      </c>
      <c r="E143" s="12">
        <v>45000</v>
      </c>
      <c r="F143" s="10">
        <v>4</v>
      </c>
      <c r="G143" s="17">
        <f t="shared" si="2"/>
        <v>1</v>
      </c>
    </row>
    <row r="144" spans="1:7">
      <c r="A144" s="8" t="s">
        <v>15</v>
      </c>
      <c r="B144" s="8" t="s">
        <v>20</v>
      </c>
      <c r="C144" s="10">
        <v>4</v>
      </c>
      <c r="D144" s="10">
        <v>2</v>
      </c>
      <c r="E144" s="12">
        <v>92000</v>
      </c>
      <c r="F144" s="10">
        <v>2</v>
      </c>
      <c r="G144" s="17">
        <f t="shared" si="2"/>
        <v>0</v>
      </c>
    </row>
    <row r="145" spans="1:7">
      <c r="A145" s="8" t="s">
        <v>15</v>
      </c>
      <c r="B145" s="8" t="s">
        <v>52</v>
      </c>
      <c r="C145" s="10">
        <v>4</v>
      </c>
      <c r="D145" s="10">
        <v>2</v>
      </c>
      <c r="E145" s="12">
        <v>88000</v>
      </c>
      <c r="F145" s="10">
        <v>2</v>
      </c>
      <c r="G145" s="17">
        <f t="shared" si="2"/>
        <v>0</v>
      </c>
    </row>
    <row r="146" spans="1:7">
      <c r="A146" s="8" t="s">
        <v>15</v>
      </c>
      <c r="B146" s="8" t="s">
        <v>20</v>
      </c>
      <c r="C146" s="10">
        <v>3</v>
      </c>
      <c r="D146" s="10">
        <v>0</v>
      </c>
      <c r="E146" s="12">
        <v>80000</v>
      </c>
      <c r="F146" s="10">
        <v>0</v>
      </c>
      <c r="G146" s="17">
        <f t="shared" si="2"/>
        <v>0</v>
      </c>
    </row>
    <row r="147" spans="1:7">
      <c r="A147" s="8" t="s">
        <v>15</v>
      </c>
      <c r="B147" s="8" t="s">
        <v>356</v>
      </c>
      <c r="C147" s="10">
        <v>4</v>
      </c>
      <c r="D147" s="10">
        <v>4</v>
      </c>
      <c r="E147" s="12">
        <v>69000</v>
      </c>
      <c r="F147" s="10">
        <v>4</v>
      </c>
      <c r="G147" s="17">
        <f t="shared" si="2"/>
        <v>1</v>
      </c>
    </row>
    <row r="148" spans="1:7">
      <c r="A148" s="8" t="s">
        <v>166</v>
      </c>
      <c r="B148" s="8" t="s">
        <v>20</v>
      </c>
      <c r="C148" s="10">
        <v>5</v>
      </c>
      <c r="D148" s="10">
        <v>8</v>
      </c>
      <c r="E148" s="12">
        <v>50000</v>
      </c>
      <c r="F148" s="10">
        <v>8</v>
      </c>
      <c r="G148" s="17">
        <f t="shared" si="2"/>
        <v>2</v>
      </c>
    </row>
    <row r="149" spans="1:7">
      <c r="A149" s="8" t="s">
        <v>15</v>
      </c>
      <c r="B149" s="8" t="s">
        <v>52</v>
      </c>
      <c r="C149" s="10">
        <v>3</v>
      </c>
      <c r="D149" s="10">
        <v>0</v>
      </c>
      <c r="E149" s="12">
        <v>35000</v>
      </c>
      <c r="F149" s="10">
        <v>0</v>
      </c>
      <c r="G149" s="17">
        <f t="shared" si="2"/>
        <v>0</v>
      </c>
    </row>
    <row r="150" spans="1:7">
      <c r="A150" s="8" t="s">
        <v>15</v>
      </c>
      <c r="B150" s="8" t="s">
        <v>20</v>
      </c>
      <c r="C150" s="10">
        <v>4</v>
      </c>
      <c r="D150" s="10">
        <v>5</v>
      </c>
      <c r="E150" s="12">
        <v>96000</v>
      </c>
      <c r="F150" s="10">
        <v>5</v>
      </c>
      <c r="G150" s="17">
        <f t="shared" si="2"/>
        <v>1</v>
      </c>
    </row>
    <row r="151" spans="1:7">
      <c r="A151" s="8" t="s">
        <v>15</v>
      </c>
      <c r="B151" s="8" t="s">
        <v>310</v>
      </c>
      <c r="C151" s="10">
        <v>5</v>
      </c>
      <c r="D151" s="10">
        <v>2</v>
      </c>
      <c r="E151" s="12">
        <v>65000</v>
      </c>
      <c r="F151" s="10">
        <v>2</v>
      </c>
      <c r="G151" s="17">
        <f t="shared" si="2"/>
        <v>0</v>
      </c>
    </row>
    <row r="152" spans="1:7">
      <c r="A152" s="8" t="s">
        <v>15</v>
      </c>
      <c r="B152" s="8" t="s">
        <v>20</v>
      </c>
      <c r="C152" s="10">
        <v>5</v>
      </c>
      <c r="D152" s="10">
        <v>2</v>
      </c>
      <c r="E152" s="12">
        <v>37440</v>
      </c>
      <c r="F152" s="10">
        <v>2</v>
      </c>
      <c r="G152" s="17">
        <f t="shared" si="2"/>
        <v>0</v>
      </c>
    </row>
    <row r="153" spans="1:7">
      <c r="A153" s="8" t="s">
        <v>166</v>
      </c>
      <c r="B153" s="8" t="s">
        <v>310</v>
      </c>
      <c r="C153" s="10">
        <v>5</v>
      </c>
      <c r="D153" s="10">
        <v>12</v>
      </c>
      <c r="E153" s="12">
        <v>15500</v>
      </c>
      <c r="F153" s="10">
        <v>12</v>
      </c>
      <c r="G153" s="17">
        <f t="shared" si="2"/>
        <v>2</v>
      </c>
    </row>
    <row r="154" spans="1:7">
      <c r="A154" s="8" t="s">
        <v>15</v>
      </c>
      <c r="B154" s="8" t="s">
        <v>20</v>
      </c>
      <c r="C154" s="10">
        <v>3</v>
      </c>
      <c r="D154" s="10">
        <v>1</v>
      </c>
      <c r="E154" s="12">
        <v>90000</v>
      </c>
      <c r="F154" s="10">
        <v>1</v>
      </c>
      <c r="G154" s="17">
        <f t="shared" si="2"/>
        <v>0</v>
      </c>
    </row>
    <row r="155" spans="1:7">
      <c r="A155" s="8" t="s">
        <v>15</v>
      </c>
      <c r="B155" s="8" t="s">
        <v>20</v>
      </c>
      <c r="C155" s="10">
        <v>5</v>
      </c>
      <c r="D155" s="10">
        <v>2</v>
      </c>
      <c r="E155" s="12">
        <v>66500</v>
      </c>
      <c r="F155" s="10">
        <v>2</v>
      </c>
      <c r="G155" s="17">
        <f t="shared" si="2"/>
        <v>0</v>
      </c>
    </row>
    <row r="156" spans="1:7">
      <c r="A156" s="8" t="s">
        <v>15</v>
      </c>
      <c r="B156" s="8" t="s">
        <v>310</v>
      </c>
      <c r="C156" s="10">
        <v>5</v>
      </c>
      <c r="D156" s="10">
        <v>10</v>
      </c>
      <c r="E156" s="12">
        <v>100000</v>
      </c>
      <c r="F156" s="10">
        <v>10</v>
      </c>
      <c r="G156" s="17">
        <f t="shared" si="2"/>
        <v>2</v>
      </c>
    </row>
    <row r="157" spans="1:7">
      <c r="A157" s="8" t="s">
        <v>71</v>
      </c>
      <c r="B157" s="8" t="s">
        <v>52</v>
      </c>
      <c r="C157" s="10">
        <v>4</v>
      </c>
      <c r="D157" s="10">
        <v>7</v>
      </c>
      <c r="E157" s="12">
        <v>50831.74927416991</v>
      </c>
      <c r="F157" s="10">
        <v>7</v>
      </c>
      <c r="G157" s="17">
        <f t="shared" si="2"/>
        <v>1</v>
      </c>
    </row>
    <row r="158" spans="1:7">
      <c r="A158" s="8" t="s">
        <v>8</v>
      </c>
      <c r="B158" s="8" t="s">
        <v>52</v>
      </c>
      <c r="C158" s="10">
        <v>2</v>
      </c>
      <c r="D158" s="10">
        <v>6</v>
      </c>
      <c r="E158" s="12">
        <v>7479.3250087258784</v>
      </c>
      <c r="F158" s="10">
        <v>6</v>
      </c>
      <c r="G158" s="17">
        <f t="shared" si="2"/>
        <v>1</v>
      </c>
    </row>
    <row r="159" spans="1:7">
      <c r="A159" s="8" t="s">
        <v>15</v>
      </c>
      <c r="B159" s="8" t="s">
        <v>20</v>
      </c>
      <c r="C159" s="10">
        <v>2</v>
      </c>
      <c r="D159" s="10">
        <v>15</v>
      </c>
      <c r="E159" s="12">
        <v>75000</v>
      </c>
      <c r="F159" s="10">
        <v>15</v>
      </c>
      <c r="G159" s="17">
        <f t="shared" si="2"/>
        <v>3</v>
      </c>
    </row>
    <row r="160" spans="1:7">
      <c r="A160" s="8" t="s">
        <v>88</v>
      </c>
      <c r="B160" s="8" t="s">
        <v>52</v>
      </c>
      <c r="C160" s="10">
        <v>2</v>
      </c>
      <c r="D160" s="10">
        <v>6</v>
      </c>
      <c r="E160" s="12">
        <v>58000</v>
      </c>
      <c r="F160" s="10">
        <v>6</v>
      </c>
      <c r="G160" s="17">
        <f t="shared" si="2"/>
        <v>1</v>
      </c>
    </row>
    <row r="161" spans="1:7">
      <c r="A161" s="8" t="s">
        <v>15</v>
      </c>
      <c r="B161" s="8" t="s">
        <v>52</v>
      </c>
      <c r="C161" s="10">
        <v>3</v>
      </c>
      <c r="D161" s="10">
        <v>2</v>
      </c>
      <c r="E161" s="12">
        <v>55000</v>
      </c>
      <c r="F161" s="10">
        <v>2</v>
      </c>
      <c r="G161" s="17">
        <f t="shared" si="2"/>
        <v>0</v>
      </c>
    </row>
    <row r="162" spans="1:7">
      <c r="A162" s="8" t="s">
        <v>15</v>
      </c>
      <c r="B162" s="8" t="s">
        <v>20</v>
      </c>
      <c r="C162" s="10">
        <v>4</v>
      </c>
      <c r="D162" s="10">
        <v>4</v>
      </c>
      <c r="E162" s="12">
        <v>60000</v>
      </c>
      <c r="F162" s="10">
        <v>4</v>
      </c>
      <c r="G162" s="17">
        <f t="shared" si="2"/>
        <v>1</v>
      </c>
    </row>
    <row r="163" spans="1:7">
      <c r="A163" s="8" t="s">
        <v>8</v>
      </c>
      <c r="B163" s="8" t="s">
        <v>52</v>
      </c>
      <c r="C163" s="10">
        <v>4</v>
      </c>
      <c r="D163" s="10">
        <v>3</v>
      </c>
      <c r="E163" s="12">
        <v>23150.291693675339</v>
      </c>
      <c r="F163" s="10">
        <v>3</v>
      </c>
      <c r="G163" s="17">
        <f t="shared" si="2"/>
        <v>1</v>
      </c>
    </row>
    <row r="164" spans="1:7">
      <c r="A164" s="8" t="s">
        <v>88</v>
      </c>
      <c r="B164" s="8" t="s">
        <v>52</v>
      </c>
      <c r="C164" s="10">
        <v>3</v>
      </c>
      <c r="D164" s="10">
        <v>6</v>
      </c>
      <c r="E164" s="12">
        <v>105219.68296424497</v>
      </c>
      <c r="F164" s="10">
        <v>6</v>
      </c>
      <c r="G164" s="17">
        <f t="shared" si="2"/>
        <v>1</v>
      </c>
    </row>
    <row r="165" spans="1:7">
      <c r="A165" s="8" t="s">
        <v>46</v>
      </c>
      <c r="B165" s="8" t="s">
        <v>488</v>
      </c>
      <c r="C165" s="10">
        <v>5</v>
      </c>
      <c r="D165" s="10">
        <v>2</v>
      </c>
      <c r="E165" s="12">
        <v>145000</v>
      </c>
      <c r="F165" s="10">
        <v>2</v>
      </c>
      <c r="G165" s="17">
        <f t="shared" si="2"/>
        <v>0</v>
      </c>
    </row>
    <row r="166" spans="1:7">
      <c r="A166" s="8" t="s">
        <v>15</v>
      </c>
      <c r="B166" s="8" t="s">
        <v>310</v>
      </c>
      <c r="C166" s="10">
        <v>4</v>
      </c>
      <c r="D166" s="10">
        <v>1</v>
      </c>
      <c r="E166" s="12">
        <v>22880</v>
      </c>
      <c r="F166" s="10">
        <v>1</v>
      </c>
      <c r="G166" s="17">
        <f t="shared" si="2"/>
        <v>0</v>
      </c>
    </row>
    <row r="167" spans="1:7">
      <c r="A167" s="8" t="s">
        <v>15</v>
      </c>
      <c r="B167" s="8" t="s">
        <v>356</v>
      </c>
      <c r="C167" s="10">
        <v>4</v>
      </c>
      <c r="D167" s="10">
        <v>7</v>
      </c>
      <c r="E167" s="12">
        <v>80000</v>
      </c>
      <c r="F167" s="10">
        <v>7</v>
      </c>
      <c r="G167" s="17">
        <f t="shared" si="2"/>
        <v>1</v>
      </c>
    </row>
    <row r="168" spans="1:7">
      <c r="A168" s="8" t="s">
        <v>8</v>
      </c>
      <c r="B168" s="8" t="s">
        <v>20</v>
      </c>
      <c r="C168" s="10">
        <v>3</v>
      </c>
      <c r="D168" s="10">
        <v>3</v>
      </c>
      <c r="E168" s="12">
        <v>8903.9583437212841</v>
      </c>
      <c r="F168" s="10">
        <v>3.5</v>
      </c>
      <c r="G168" s="17">
        <f t="shared" si="2"/>
        <v>1</v>
      </c>
    </row>
    <row r="169" spans="1:7">
      <c r="A169" s="8" t="s">
        <v>88</v>
      </c>
      <c r="B169" s="8" t="s">
        <v>20</v>
      </c>
      <c r="C169" s="10">
        <v>4</v>
      </c>
      <c r="D169" s="10">
        <v>10</v>
      </c>
      <c r="E169" s="12">
        <v>88502.537072729421</v>
      </c>
      <c r="F169" s="10">
        <v>10</v>
      </c>
      <c r="G169" s="17">
        <f t="shared" si="2"/>
        <v>2</v>
      </c>
    </row>
    <row r="170" spans="1:7">
      <c r="A170" s="8" t="s">
        <v>8</v>
      </c>
      <c r="B170" s="8" t="s">
        <v>20</v>
      </c>
      <c r="C170" s="10">
        <v>4</v>
      </c>
      <c r="D170" s="10">
        <v>12</v>
      </c>
      <c r="E170" s="12">
        <v>3205.4250037396623</v>
      </c>
      <c r="F170" s="10">
        <v>12</v>
      </c>
      <c r="G170" s="17">
        <f t="shared" si="2"/>
        <v>2</v>
      </c>
    </row>
    <row r="171" spans="1:7">
      <c r="A171" s="8" t="s">
        <v>15</v>
      </c>
      <c r="B171" s="8" t="s">
        <v>20</v>
      </c>
      <c r="C171" s="10">
        <v>4</v>
      </c>
      <c r="D171" s="10">
        <v>4</v>
      </c>
      <c r="E171" s="12">
        <v>46584</v>
      </c>
      <c r="F171" s="10">
        <v>4</v>
      </c>
      <c r="G171" s="17">
        <f t="shared" si="2"/>
        <v>1</v>
      </c>
    </row>
    <row r="172" spans="1:7">
      <c r="A172" s="8" t="s">
        <v>15</v>
      </c>
      <c r="B172" s="8" t="s">
        <v>20</v>
      </c>
      <c r="C172" s="10">
        <v>4</v>
      </c>
      <c r="D172" s="10">
        <v>10</v>
      </c>
      <c r="E172" s="12">
        <v>67000</v>
      </c>
      <c r="F172" s="10">
        <v>10</v>
      </c>
      <c r="G172" s="17">
        <f t="shared" si="2"/>
        <v>2</v>
      </c>
    </row>
    <row r="173" spans="1:7">
      <c r="A173" s="8" t="s">
        <v>8</v>
      </c>
      <c r="B173" s="8" t="s">
        <v>52</v>
      </c>
      <c r="C173" s="10">
        <v>4</v>
      </c>
      <c r="D173" s="10">
        <v>13</v>
      </c>
      <c r="E173" s="12">
        <v>19588.708356186824</v>
      </c>
      <c r="F173" s="10">
        <v>13</v>
      </c>
      <c r="G173" s="17">
        <f t="shared" si="2"/>
        <v>3</v>
      </c>
    </row>
    <row r="174" spans="1:7">
      <c r="A174" s="8" t="s">
        <v>15</v>
      </c>
      <c r="B174" s="8" t="s">
        <v>279</v>
      </c>
      <c r="C174" s="10">
        <v>4</v>
      </c>
      <c r="D174" s="10">
        <v>8</v>
      </c>
      <c r="E174" s="12">
        <v>92000</v>
      </c>
      <c r="F174" s="10">
        <v>8</v>
      </c>
      <c r="G174" s="17">
        <f t="shared" si="2"/>
        <v>2</v>
      </c>
    </row>
    <row r="175" spans="1:7">
      <c r="A175" s="8" t="s">
        <v>15</v>
      </c>
      <c r="B175" s="8" t="s">
        <v>67</v>
      </c>
      <c r="C175" s="10">
        <v>5</v>
      </c>
      <c r="D175" s="10">
        <v>15</v>
      </c>
      <c r="E175" s="12">
        <v>75000</v>
      </c>
      <c r="F175" s="10">
        <v>15</v>
      </c>
      <c r="G175" s="17">
        <f t="shared" si="2"/>
        <v>3</v>
      </c>
    </row>
    <row r="176" spans="1:7">
      <c r="A176" s="8" t="s">
        <v>8</v>
      </c>
      <c r="B176" s="8" t="s">
        <v>20</v>
      </c>
      <c r="C176" s="10">
        <v>4</v>
      </c>
      <c r="D176" s="10">
        <v>15</v>
      </c>
      <c r="E176" s="12">
        <v>3205.4250037396623</v>
      </c>
      <c r="F176" s="10">
        <v>15</v>
      </c>
      <c r="G176" s="17">
        <f t="shared" si="2"/>
        <v>3</v>
      </c>
    </row>
    <row r="177" spans="1:7">
      <c r="A177" s="8" t="s">
        <v>71</v>
      </c>
      <c r="B177" s="8" t="s">
        <v>52</v>
      </c>
      <c r="C177" s="10">
        <v>5</v>
      </c>
      <c r="D177" s="10">
        <v>5</v>
      </c>
      <c r="E177" s="12">
        <v>29159.298033244755</v>
      </c>
      <c r="F177" s="10">
        <v>5</v>
      </c>
      <c r="G177" s="17">
        <f t="shared" si="2"/>
        <v>1</v>
      </c>
    </row>
    <row r="178" spans="1:7">
      <c r="A178" s="8" t="s">
        <v>15</v>
      </c>
      <c r="B178" s="8" t="s">
        <v>20</v>
      </c>
      <c r="C178" s="10">
        <v>5</v>
      </c>
      <c r="D178" s="10">
        <v>5</v>
      </c>
      <c r="E178" s="12">
        <v>40000</v>
      </c>
      <c r="F178" s="10">
        <v>5</v>
      </c>
      <c r="G178" s="17">
        <f t="shared" si="2"/>
        <v>1</v>
      </c>
    </row>
    <row r="179" spans="1:7">
      <c r="A179" s="8" t="s">
        <v>15</v>
      </c>
      <c r="B179" s="8" t="s">
        <v>20</v>
      </c>
      <c r="C179" s="10">
        <v>3</v>
      </c>
      <c r="D179" s="10">
        <v>5</v>
      </c>
      <c r="E179" s="12">
        <v>111680</v>
      </c>
      <c r="F179" s="10">
        <v>5</v>
      </c>
      <c r="G179" s="17">
        <f t="shared" si="2"/>
        <v>1</v>
      </c>
    </row>
    <row r="180" spans="1:7">
      <c r="A180" s="8" t="s">
        <v>88</v>
      </c>
      <c r="B180" s="8" t="s">
        <v>20</v>
      </c>
      <c r="C180" s="10">
        <v>2</v>
      </c>
      <c r="D180" s="10">
        <v>2</v>
      </c>
      <c r="E180" s="12">
        <v>41406</v>
      </c>
      <c r="F180" s="10">
        <v>2</v>
      </c>
      <c r="G180" s="17">
        <f t="shared" si="2"/>
        <v>0</v>
      </c>
    </row>
    <row r="181" spans="1:7">
      <c r="A181" s="8" t="s">
        <v>15</v>
      </c>
      <c r="B181" s="8" t="s">
        <v>52</v>
      </c>
      <c r="C181" s="10">
        <v>4</v>
      </c>
      <c r="D181" s="10">
        <v>7</v>
      </c>
      <c r="E181" s="12">
        <v>70000</v>
      </c>
      <c r="F181" s="10">
        <v>7</v>
      </c>
      <c r="G181" s="17">
        <f t="shared" si="2"/>
        <v>1</v>
      </c>
    </row>
    <row r="182" spans="1:7">
      <c r="A182" s="8" t="s">
        <v>15</v>
      </c>
      <c r="B182" s="8" t="s">
        <v>20</v>
      </c>
      <c r="C182" s="10">
        <v>2</v>
      </c>
      <c r="D182" s="10">
        <v>2</v>
      </c>
      <c r="E182" s="12">
        <v>40700</v>
      </c>
      <c r="F182" s="10">
        <v>2</v>
      </c>
      <c r="G182" s="17">
        <f t="shared" si="2"/>
        <v>0</v>
      </c>
    </row>
    <row r="183" spans="1:7">
      <c r="A183" s="8" t="s">
        <v>15</v>
      </c>
      <c r="B183" s="8" t="s">
        <v>20</v>
      </c>
      <c r="C183" s="10">
        <v>4</v>
      </c>
      <c r="D183" s="10">
        <v>12</v>
      </c>
      <c r="E183" s="12">
        <v>40000</v>
      </c>
      <c r="F183" s="10">
        <v>12</v>
      </c>
      <c r="G183" s="17">
        <f t="shared" si="2"/>
        <v>2</v>
      </c>
    </row>
    <row r="184" spans="1:7">
      <c r="A184" s="8" t="s">
        <v>15</v>
      </c>
      <c r="B184" s="8" t="s">
        <v>310</v>
      </c>
      <c r="C184" s="10">
        <v>4</v>
      </c>
      <c r="D184" s="10">
        <v>5</v>
      </c>
      <c r="E184" s="12">
        <v>60000</v>
      </c>
      <c r="F184" s="10">
        <v>5</v>
      </c>
      <c r="G184" s="17">
        <f t="shared" si="2"/>
        <v>1</v>
      </c>
    </row>
    <row r="185" spans="1:7">
      <c r="A185" s="8" t="s">
        <v>88</v>
      </c>
      <c r="B185" s="8" t="s">
        <v>356</v>
      </c>
      <c r="C185" s="10">
        <v>5</v>
      </c>
      <c r="D185" s="10">
        <v>1</v>
      </c>
      <c r="E185" s="12">
        <v>90469.260118790073</v>
      </c>
      <c r="F185" s="10">
        <v>1.5</v>
      </c>
      <c r="G185" s="17">
        <f t="shared" si="2"/>
        <v>0</v>
      </c>
    </row>
    <row r="186" spans="1:7">
      <c r="A186" s="8" t="s">
        <v>8</v>
      </c>
      <c r="B186" s="8" t="s">
        <v>52</v>
      </c>
      <c r="C186" s="10">
        <v>5</v>
      </c>
      <c r="D186" s="10">
        <v>15</v>
      </c>
      <c r="E186" s="12">
        <v>13636</v>
      </c>
      <c r="F186" s="10">
        <v>15</v>
      </c>
      <c r="G186" s="17">
        <f t="shared" si="2"/>
        <v>3</v>
      </c>
    </row>
    <row r="187" spans="1:7">
      <c r="A187" s="8" t="s">
        <v>15</v>
      </c>
      <c r="B187" s="8" t="s">
        <v>52</v>
      </c>
      <c r="C187" s="10">
        <v>3</v>
      </c>
      <c r="D187" s="10">
        <v>5</v>
      </c>
      <c r="E187" s="12">
        <v>80000</v>
      </c>
      <c r="F187" s="10">
        <v>5</v>
      </c>
      <c r="G187" s="17">
        <f t="shared" si="2"/>
        <v>1</v>
      </c>
    </row>
    <row r="188" spans="1:7">
      <c r="A188" s="8" t="s">
        <v>88</v>
      </c>
      <c r="B188" s="8" t="s">
        <v>20</v>
      </c>
      <c r="C188" s="10">
        <v>3</v>
      </c>
      <c r="D188" s="10">
        <v>6</v>
      </c>
      <c r="E188" s="12">
        <v>59001.691381819612</v>
      </c>
      <c r="F188" s="10">
        <v>6</v>
      </c>
      <c r="G188" s="17">
        <f t="shared" si="2"/>
        <v>1</v>
      </c>
    </row>
    <row r="189" spans="1:7">
      <c r="A189" s="8" t="s">
        <v>15</v>
      </c>
      <c r="B189" s="8" t="s">
        <v>20</v>
      </c>
      <c r="C189" s="10">
        <v>4</v>
      </c>
      <c r="D189" s="10">
        <v>6</v>
      </c>
      <c r="E189" s="12">
        <v>28000</v>
      </c>
      <c r="F189" s="10">
        <v>6</v>
      </c>
      <c r="G189" s="17">
        <f t="shared" si="2"/>
        <v>1</v>
      </c>
    </row>
    <row r="190" spans="1:7">
      <c r="A190" s="8" t="s">
        <v>15</v>
      </c>
      <c r="B190" s="8" t="s">
        <v>20</v>
      </c>
      <c r="C190" s="10">
        <v>4</v>
      </c>
      <c r="D190" s="10">
        <v>7</v>
      </c>
      <c r="E190" s="12">
        <v>60000</v>
      </c>
      <c r="F190" s="10">
        <v>7</v>
      </c>
      <c r="G190" s="17">
        <f t="shared" si="2"/>
        <v>1</v>
      </c>
    </row>
    <row r="191" spans="1:7">
      <c r="A191" s="8" t="s">
        <v>15</v>
      </c>
      <c r="B191" s="8" t="s">
        <v>67</v>
      </c>
      <c r="C191" s="10">
        <v>3</v>
      </c>
      <c r="D191" s="10">
        <v>7</v>
      </c>
      <c r="E191" s="12">
        <v>96000</v>
      </c>
      <c r="F191" s="10">
        <v>7</v>
      </c>
      <c r="G191" s="17">
        <f t="shared" si="2"/>
        <v>1</v>
      </c>
    </row>
    <row r="192" spans="1:7">
      <c r="A192" s="8" t="s">
        <v>15</v>
      </c>
      <c r="B192" s="8" t="s">
        <v>20</v>
      </c>
      <c r="C192" s="10">
        <v>4</v>
      </c>
      <c r="D192" s="10">
        <v>8</v>
      </c>
      <c r="E192" s="12">
        <v>67000</v>
      </c>
      <c r="F192" s="10">
        <v>8</v>
      </c>
      <c r="G192" s="17">
        <f t="shared" si="2"/>
        <v>2</v>
      </c>
    </row>
    <row r="193" spans="1:7">
      <c r="A193" s="8" t="s">
        <v>15</v>
      </c>
      <c r="B193" s="8" t="s">
        <v>20</v>
      </c>
      <c r="C193" s="10">
        <v>4</v>
      </c>
      <c r="D193" s="10">
        <v>8</v>
      </c>
      <c r="E193" s="12">
        <v>70000</v>
      </c>
      <c r="F193" s="10">
        <v>8</v>
      </c>
      <c r="G193" s="17">
        <f t="shared" si="2"/>
        <v>2</v>
      </c>
    </row>
    <row r="194" spans="1:7">
      <c r="A194" s="8" t="s">
        <v>8</v>
      </c>
      <c r="B194" s="8" t="s">
        <v>52</v>
      </c>
      <c r="C194" s="10">
        <v>5</v>
      </c>
      <c r="D194" s="10">
        <v>4</v>
      </c>
      <c r="E194" s="12">
        <v>4149.2445881741187</v>
      </c>
      <c r="F194" s="10">
        <v>4.5</v>
      </c>
      <c r="G194" s="17">
        <f t="shared" si="2"/>
        <v>1</v>
      </c>
    </row>
    <row r="195" spans="1:7">
      <c r="A195" s="8" t="s">
        <v>15</v>
      </c>
      <c r="B195" s="8" t="s">
        <v>488</v>
      </c>
      <c r="C195" s="10">
        <v>4</v>
      </c>
      <c r="D195" s="10">
        <v>6</v>
      </c>
      <c r="E195" s="12">
        <v>99000</v>
      </c>
      <c r="F195" s="10">
        <v>6</v>
      </c>
      <c r="G195" s="17">
        <f t="shared" ref="G195:G258" si="3">ROUND(F195/5,0)</f>
        <v>1</v>
      </c>
    </row>
    <row r="196" spans="1:7">
      <c r="A196" s="8" t="s">
        <v>15</v>
      </c>
      <c r="B196" s="8" t="s">
        <v>52</v>
      </c>
      <c r="C196" s="10">
        <v>3</v>
      </c>
      <c r="D196" s="10">
        <v>5</v>
      </c>
      <c r="E196" s="12">
        <v>90000</v>
      </c>
      <c r="F196" s="10">
        <v>5.5</v>
      </c>
      <c r="G196" s="17">
        <f t="shared" si="3"/>
        <v>1</v>
      </c>
    </row>
    <row r="197" spans="1:7">
      <c r="A197" s="8" t="s">
        <v>8</v>
      </c>
      <c r="B197" s="8" t="s">
        <v>20</v>
      </c>
      <c r="C197" s="10">
        <v>3</v>
      </c>
      <c r="D197" s="10">
        <v>5</v>
      </c>
      <c r="E197" s="12">
        <v>4897.177089046706</v>
      </c>
      <c r="F197" s="10">
        <v>5</v>
      </c>
      <c r="G197" s="17">
        <f t="shared" si="3"/>
        <v>1</v>
      </c>
    </row>
    <row r="198" spans="1:7">
      <c r="A198" s="8" t="s">
        <v>8</v>
      </c>
      <c r="B198" s="8" t="s">
        <v>20</v>
      </c>
      <c r="C198" s="10">
        <v>5</v>
      </c>
      <c r="D198" s="10">
        <v>20</v>
      </c>
      <c r="E198" s="12">
        <v>3419.1200039889732</v>
      </c>
      <c r="F198" s="10">
        <v>20</v>
      </c>
      <c r="G198" s="17">
        <f t="shared" si="3"/>
        <v>4</v>
      </c>
    </row>
    <row r="199" spans="1:7">
      <c r="A199" s="8" t="s">
        <v>15</v>
      </c>
      <c r="B199" s="8" t="s">
        <v>52</v>
      </c>
      <c r="C199" s="10">
        <v>4</v>
      </c>
      <c r="D199" s="10">
        <v>5</v>
      </c>
      <c r="E199" s="12">
        <v>51000</v>
      </c>
      <c r="F199" s="10">
        <v>5</v>
      </c>
      <c r="G199" s="17">
        <f t="shared" si="3"/>
        <v>1</v>
      </c>
    </row>
    <row r="200" spans="1:7">
      <c r="A200" s="8" t="s">
        <v>15</v>
      </c>
      <c r="B200" s="8" t="s">
        <v>52</v>
      </c>
      <c r="C200" s="10">
        <v>5</v>
      </c>
      <c r="D200" s="10">
        <v>1</v>
      </c>
      <c r="E200" s="12">
        <v>100000</v>
      </c>
      <c r="F200" s="10">
        <v>1</v>
      </c>
      <c r="G200" s="17">
        <f t="shared" si="3"/>
        <v>0</v>
      </c>
    </row>
    <row r="201" spans="1:7">
      <c r="A201" s="8" t="s">
        <v>8</v>
      </c>
      <c r="B201" s="8" t="s">
        <v>52</v>
      </c>
      <c r="C201" s="10">
        <v>2</v>
      </c>
      <c r="D201" s="10">
        <v>15</v>
      </c>
      <c r="E201" s="12">
        <v>32054.250037396621</v>
      </c>
      <c r="F201" s="10">
        <v>15</v>
      </c>
      <c r="G201" s="17">
        <f t="shared" si="3"/>
        <v>3</v>
      </c>
    </row>
    <row r="202" spans="1:7">
      <c r="A202" s="8" t="s">
        <v>71</v>
      </c>
      <c r="B202" s="8" t="s">
        <v>20</v>
      </c>
      <c r="C202" s="10">
        <v>3</v>
      </c>
      <c r="D202" s="10">
        <v>20</v>
      </c>
      <c r="E202" s="12">
        <v>47285.348162018527</v>
      </c>
      <c r="F202" s="10">
        <v>20</v>
      </c>
      <c r="G202" s="17">
        <f t="shared" si="3"/>
        <v>4</v>
      </c>
    </row>
    <row r="203" spans="1:7">
      <c r="A203" s="8" t="s">
        <v>36</v>
      </c>
      <c r="B203" s="8" t="s">
        <v>20</v>
      </c>
      <c r="C203" s="10">
        <v>4</v>
      </c>
      <c r="D203" s="10">
        <v>2</v>
      </c>
      <c r="E203" s="12">
        <v>63519.971949580387</v>
      </c>
      <c r="F203" s="10">
        <v>2</v>
      </c>
      <c r="G203" s="17">
        <f t="shared" si="3"/>
        <v>0</v>
      </c>
    </row>
    <row r="204" spans="1:7">
      <c r="A204" s="8" t="s">
        <v>15</v>
      </c>
      <c r="B204" s="8" t="s">
        <v>20</v>
      </c>
      <c r="C204" s="10">
        <v>4</v>
      </c>
      <c r="D204" s="10">
        <v>2</v>
      </c>
      <c r="E204" s="12">
        <v>108160</v>
      </c>
      <c r="F204" s="10">
        <v>2</v>
      </c>
      <c r="G204" s="17">
        <f t="shared" si="3"/>
        <v>0</v>
      </c>
    </row>
    <row r="205" spans="1:7">
      <c r="A205" s="8" t="s">
        <v>15</v>
      </c>
      <c r="B205" s="8" t="s">
        <v>52</v>
      </c>
      <c r="C205" s="10">
        <v>4</v>
      </c>
      <c r="D205" s="10">
        <v>5</v>
      </c>
      <c r="E205" s="12">
        <v>50000</v>
      </c>
      <c r="F205" s="10">
        <v>5</v>
      </c>
      <c r="G205" s="17">
        <f t="shared" si="3"/>
        <v>1</v>
      </c>
    </row>
    <row r="206" spans="1:7">
      <c r="A206" s="8" t="s">
        <v>15</v>
      </c>
      <c r="B206" s="8" t="s">
        <v>52</v>
      </c>
      <c r="C206" s="10">
        <v>2</v>
      </c>
      <c r="D206" s="10">
        <v>4</v>
      </c>
      <c r="E206" s="12">
        <v>400000</v>
      </c>
      <c r="F206" s="10">
        <v>4</v>
      </c>
      <c r="G206" s="17">
        <f t="shared" si="3"/>
        <v>1</v>
      </c>
    </row>
    <row r="207" spans="1:7">
      <c r="A207" s="8" t="s">
        <v>15</v>
      </c>
      <c r="B207" s="8" t="s">
        <v>20</v>
      </c>
      <c r="C207" s="10">
        <v>5</v>
      </c>
      <c r="D207" s="10">
        <v>11</v>
      </c>
      <c r="E207" s="12">
        <v>43000</v>
      </c>
      <c r="F207" s="10">
        <v>11</v>
      </c>
      <c r="G207" s="17">
        <f t="shared" si="3"/>
        <v>2</v>
      </c>
    </row>
    <row r="208" spans="1:7">
      <c r="A208" s="8" t="s">
        <v>171</v>
      </c>
      <c r="B208" s="8" t="s">
        <v>20</v>
      </c>
      <c r="C208" s="10">
        <v>5</v>
      </c>
      <c r="D208" s="10">
        <v>14</v>
      </c>
      <c r="E208" s="12">
        <v>27000</v>
      </c>
      <c r="F208" s="10">
        <v>14</v>
      </c>
      <c r="G208" s="17">
        <f t="shared" si="3"/>
        <v>3</v>
      </c>
    </row>
    <row r="209" spans="1:7">
      <c r="A209" s="8" t="s">
        <v>15</v>
      </c>
      <c r="B209" s="8" t="s">
        <v>52</v>
      </c>
      <c r="C209" s="10">
        <v>5</v>
      </c>
      <c r="D209" s="10">
        <v>10</v>
      </c>
      <c r="E209" s="12">
        <v>41000</v>
      </c>
      <c r="F209" s="10">
        <v>10</v>
      </c>
      <c r="G209" s="17">
        <f t="shared" si="3"/>
        <v>2</v>
      </c>
    </row>
    <row r="210" spans="1:7">
      <c r="A210" s="8" t="s">
        <v>15</v>
      </c>
      <c r="B210" s="8" t="s">
        <v>4001</v>
      </c>
      <c r="C210" s="10">
        <v>4</v>
      </c>
      <c r="D210" s="10">
        <v>20</v>
      </c>
      <c r="E210" s="12">
        <v>100000</v>
      </c>
      <c r="F210" s="10">
        <v>20</v>
      </c>
      <c r="G210" s="17">
        <f t="shared" si="3"/>
        <v>4</v>
      </c>
    </row>
    <row r="211" spans="1:7">
      <c r="A211" s="8" t="s">
        <v>15</v>
      </c>
      <c r="B211" s="8" t="s">
        <v>20</v>
      </c>
      <c r="C211" s="10">
        <v>4</v>
      </c>
      <c r="D211" s="10">
        <v>4</v>
      </c>
      <c r="E211" s="12">
        <v>42140</v>
      </c>
      <c r="F211" s="10">
        <v>4</v>
      </c>
      <c r="G211" s="17">
        <f t="shared" si="3"/>
        <v>1</v>
      </c>
    </row>
    <row r="212" spans="1:7">
      <c r="A212" s="8" t="s">
        <v>15</v>
      </c>
      <c r="B212" s="8" t="s">
        <v>20</v>
      </c>
      <c r="C212" s="10">
        <v>4</v>
      </c>
      <c r="D212" s="10">
        <v>3</v>
      </c>
      <c r="E212" s="12">
        <v>80000</v>
      </c>
      <c r="F212" s="10">
        <v>3</v>
      </c>
      <c r="G212" s="17">
        <f t="shared" si="3"/>
        <v>1</v>
      </c>
    </row>
    <row r="213" spans="1:7">
      <c r="A213" s="8" t="s">
        <v>15</v>
      </c>
      <c r="B213" s="8" t="s">
        <v>52</v>
      </c>
      <c r="C213" s="10">
        <v>4</v>
      </c>
      <c r="D213" s="10">
        <v>2</v>
      </c>
      <c r="E213" s="12">
        <v>41600</v>
      </c>
      <c r="F213" s="10">
        <v>2</v>
      </c>
      <c r="G213" s="17">
        <f t="shared" si="3"/>
        <v>0</v>
      </c>
    </row>
    <row r="214" spans="1:7">
      <c r="A214" s="8" t="s">
        <v>15</v>
      </c>
      <c r="B214" s="8" t="s">
        <v>310</v>
      </c>
      <c r="C214" s="10">
        <v>3</v>
      </c>
      <c r="D214" s="10">
        <v>2</v>
      </c>
      <c r="E214" s="12">
        <v>45000</v>
      </c>
      <c r="F214" s="10">
        <v>2.5</v>
      </c>
      <c r="G214" s="17">
        <f t="shared" si="3"/>
        <v>1</v>
      </c>
    </row>
    <row r="215" spans="1:7">
      <c r="A215" s="8" t="s">
        <v>292</v>
      </c>
      <c r="B215" s="8" t="s">
        <v>310</v>
      </c>
      <c r="C215" s="10">
        <v>4</v>
      </c>
      <c r="D215" s="10">
        <v>15</v>
      </c>
      <c r="E215" s="12">
        <v>78000</v>
      </c>
      <c r="F215" s="10">
        <v>15</v>
      </c>
      <c r="G215" s="17">
        <f t="shared" si="3"/>
        <v>3</v>
      </c>
    </row>
    <row r="216" spans="1:7">
      <c r="A216" s="8" t="s">
        <v>8</v>
      </c>
      <c r="B216" s="8" t="s">
        <v>52</v>
      </c>
      <c r="C216" s="10">
        <v>4</v>
      </c>
      <c r="D216" s="10">
        <v>18</v>
      </c>
      <c r="E216" s="12">
        <v>8903.9583437212841</v>
      </c>
      <c r="F216" s="10">
        <v>18</v>
      </c>
      <c r="G216" s="17">
        <f t="shared" si="3"/>
        <v>4</v>
      </c>
    </row>
    <row r="217" spans="1:7">
      <c r="A217" s="8" t="s">
        <v>8</v>
      </c>
      <c r="B217" s="8" t="s">
        <v>310</v>
      </c>
      <c r="C217" s="10">
        <v>4</v>
      </c>
      <c r="D217" s="10">
        <v>11</v>
      </c>
      <c r="E217" s="12">
        <v>6232.7708406048987</v>
      </c>
      <c r="F217" s="10">
        <v>11</v>
      </c>
      <c r="G217" s="17">
        <f t="shared" si="3"/>
        <v>2</v>
      </c>
    </row>
    <row r="218" spans="1:7">
      <c r="A218" s="8" t="s">
        <v>15</v>
      </c>
      <c r="B218" s="8" t="s">
        <v>488</v>
      </c>
      <c r="C218" s="10">
        <v>4</v>
      </c>
      <c r="D218" s="10">
        <v>7</v>
      </c>
      <c r="E218" s="12">
        <v>72500</v>
      </c>
      <c r="F218" s="10">
        <v>7</v>
      </c>
      <c r="G218" s="17">
        <f t="shared" si="3"/>
        <v>1</v>
      </c>
    </row>
    <row r="219" spans="1:7">
      <c r="A219" s="8" t="s">
        <v>299</v>
      </c>
      <c r="B219" s="8" t="s">
        <v>279</v>
      </c>
      <c r="C219" s="10">
        <v>4</v>
      </c>
      <c r="D219" s="10">
        <v>2</v>
      </c>
      <c r="E219" s="12">
        <v>138000</v>
      </c>
      <c r="F219" s="10">
        <v>2.4</v>
      </c>
      <c r="G219" s="17">
        <f t="shared" si="3"/>
        <v>0</v>
      </c>
    </row>
    <row r="220" spans="1:7">
      <c r="A220" s="8" t="s">
        <v>8</v>
      </c>
      <c r="B220" s="8" t="s">
        <v>52</v>
      </c>
      <c r="C220" s="10">
        <v>4</v>
      </c>
      <c r="D220" s="10">
        <v>7</v>
      </c>
      <c r="E220" s="12">
        <v>8547.8000099724322</v>
      </c>
      <c r="F220" s="10">
        <v>7</v>
      </c>
      <c r="G220" s="17">
        <f t="shared" si="3"/>
        <v>1</v>
      </c>
    </row>
    <row r="221" spans="1:7">
      <c r="A221" s="8" t="s">
        <v>15</v>
      </c>
      <c r="B221" s="8" t="s">
        <v>20</v>
      </c>
      <c r="C221" s="10">
        <v>4</v>
      </c>
      <c r="D221" s="10">
        <v>7</v>
      </c>
      <c r="E221" s="12">
        <v>80000</v>
      </c>
      <c r="F221" s="10">
        <v>7</v>
      </c>
      <c r="G221" s="17">
        <f t="shared" si="3"/>
        <v>1</v>
      </c>
    </row>
    <row r="222" spans="1:7">
      <c r="A222" s="8" t="s">
        <v>15</v>
      </c>
      <c r="B222" s="8" t="s">
        <v>52</v>
      </c>
      <c r="C222" s="10">
        <v>4</v>
      </c>
      <c r="D222" s="10">
        <v>12</v>
      </c>
      <c r="E222" s="12">
        <v>50000</v>
      </c>
      <c r="F222" s="10">
        <v>12</v>
      </c>
      <c r="G222" s="17">
        <f t="shared" si="3"/>
        <v>2</v>
      </c>
    </row>
    <row r="223" spans="1:7">
      <c r="A223" s="8" t="s">
        <v>88</v>
      </c>
      <c r="B223" s="8" t="s">
        <v>67</v>
      </c>
      <c r="C223" s="10">
        <v>2</v>
      </c>
      <c r="D223" s="10">
        <v>5</v>
      </c>
      <c r="E223" s="12">
        <v>44251.268536364711</v>
      </c>
      <c r="F223" s="10">
        <v>5</v>
      </c>
      <c r="G223" s="17">
        <f t="shared" si="3"/>
        <v>1</v>
      </c>
    </row>
    <row r="224" spans="1:7">
      <c r="A224" s="8" t="s">
        <v>71</v>
      </c>
      <c r="B224" s="8" t="s">
        <v>52</v>
      </c>
      <c r="C224" s="10">
        <v>3</v>
      </c>
      <c r="D224" s="10">
        <v>1</v>
      </c>
      <c r="E224" s="12">
        <v>67775.665698893223</v>
      </c>
      <c r="F224" s="10">
        <v>1</v>
      </c>
      <c r="G224" s="17">
        <f t="shared" si="3"/>
        <v>0</v>
      </c>
    </row>
    <row r="225" spans="1:7">
      <c r="A225" s="8" t="s">
        <v>8</v>
      </c>
      <c r="B225" s="8" t="s">
        <v>20</v>
      </c>
      <c r="C225" s="10">
        <v>2</v>
      </c>
      <c r="D225" s="10">
        <v>4</v>
      </c>
      <c r="E225" s="12">
        <v>3561.5833374885137</v>
      </c>
      <c r="F225" s="10">
        <v>4</v>
      </c>
      <c r="G225" s="17">
        <f t="shared" si="3"/>
        <v>1</v>
      </c>
    </row>
    <row r="226" spans="1:7">
      <c r="A226" s="8" t="s">
        <v>15</v>
      </c>
      <c r="B226" s="8" t="s">
        <v>67</v>
      </c>
      <c r="C226" s="10">
        <v>3</v>
      </c>
      <c r="D226" s="10">
        <v>7</v>
      </c>
      <c r="E226" s="12">
        <v>65000</v>
      </c>
      <c r="F226" s="10">
        <v>7</v>
      </c>
      <c r="G226" s="17">
        <f t="shared" si="3"/>
        <v>1</v>
      </c>
    </row>
    <row r="227" spans="1:7">
      <c r="A227" s="8" t="s">
        <v>15</v>
      </c>
      <c r="B227" s="8" t="s">
        <v>4001</v>
      </c>
      <c r="C227" s="10">
        <v>3</v>
      </c>
      <c r="D227" s="10">
        <v>12</v>
      </c>
      <c r="E227" s="12">
        <v>114000</v>
      </c>
      <c r="F227" s="10">
        <v>12</v>
      </c>
      <c r="G227" s="17">
        <f t="shared" si="3"/>
        <v>2</v>
      </c>
    </row>
    <row r="228" spans="1:7">
      <c r="A228" s="8" t="s">
        <v>15</v>
      </c>
      <c r="B228" s="8" t="s">
        <v>4001</v>
      </c>
      <c r="C228" s="10">
        <v>4</v>
      </c>
      <c r="D228" s="10">
        <v>20</v>
      </c>
      <c r="E228" s="12">
        <v>95000</v>
      </c>
      <c r="F228" s="10">
        <v>20</v>
      </c>
      <c r="G228" s="17">
        <f t="shared" si="3"/>
        <v>4</v>
      </c>
    </row>
    <row r="229" spans="1:7">
      <c r="A229" s="8" t="s">
        <v>15</v>
      </c>
      <c r="B229" s="8" t="s">
        <v>20</v>
      </c>
      <c r="C229" s="10">
        <v>4</v>
      </c>
      <c r="D229" s="10">
        <v>10</v>
      </c>
      <c r="E229" s="12">
        <v>52500</v>
      </c>
      <c r="F229" s="10">
        <v>10</v>
      </c>
      <c r="G229" s="17">
        <f t="shared" si="3"/>
        <v>2</v>
      </c>
    </row>
    <row r="230" spans="1:7">
      <c r="A230" s="8" t="s">
        <v>71</v>
      </c>
      <c r="B230" s="8" t="s">
        <v>52</v>
      </c>
      <c r="C230" s="10">
        <v>3</v>
      </c>
      <c r="D230" s="10">
        <v>1</v>
      </c>
      <c r="E230" s="12">
        <v>70928.022243027779</v>
      </c>
      <c r="F230" s="10">
        <v>1.5</v>
      </c>
      <c r="G230" s="17">
        <f t="shared" si="3"/>
        <v>0</v>
      </c>
    </row>
    <row r="231" spans="1:7">
      <c r="A231" s="8" t="s">
        <v>15</v>
      </c>
      <c r="B231" s="8" t="s">
        <v>20</v>
      </c>
      <c r="C231" s="10">
        <v>4</v>
      </c>
      <c r="D231" s="10">
        <v>5</v>
      </c>
      <c r="E231" s="12">
        <v>60000</v>
      </c>
      <c r="F231" s="10">
        <v>5</v>
      </c>
      <c r="G231" s="17">
        <f t="shared" si="3"/>
        <v>1</v>
      </c>
    </row>
    <row r="232" spans="1:7">
      <c r="A232" s="8" t="s">
        <v>15</v>
      </c>
      <c r="B232" s="8" t="s">
        <v>310</v>
      </c>
      <c r="C232" s="10">
        <v>4</v>
      </c>
      <c r="D232" s="10">
        <v>2</v>
      </c>
      <c r="E232" s="12">
        <v>65250</v>
      </c>
      <c r="F232" s="10">
        <v>2</v>
      </c>
      <c r="G232" s="17">
        <f t="shared" si="3"/>
        <v>0</v>
      </c>
    </row>
    <row r="233" spans="1:7">
      <c r="A233" s="8" t="s">
        <v>8</v>
      </c>
      <c r="B233" s="8" t="s">
        <v>52</v>
      </c>
      <c r="C233" s="10">
        <v>3</v>
      </c>
      <c r="D233" s="10">
        <v>8</v>
      </c>
      <c r="E233" s="12">
        <v>21369.500024931083</v>
      </c>
      <c r="F233" s="10">
        <v>8</v>
      </c>
      <c r="G233" s="17">
        <f t="shared" si="3"/>
        <v>2</v>
      </c>
    </row>
    <row r="234" spans="1:7">
      <c r="A234" s="8" t="s">
        <v>88</v>
      </c>
      <c r="B234" s="8" t="s">
        <v>52</v>
      </c>
      <c r="C234" s="10">
        <v>3</v>
      </c>
      <c r="D234" s="10">
        <v>6</v>
      </c>
      <c r="E234" s="12">
        <v>98336.152303032693</v>
      </c>
      <c r="F234" s="10">
        <v>6</v>
      </c>
      <c r="G234" s="17">
        <f t="shared" si="3"/>
        <v>1</v>
      </c>
    </row>
    <row r="235" spans="1:7">
      <c r="A235" s="8" t="s">
        <v>30</v>
      </c>
      <c r="B235" s="8" t="s">
        <v>67</v>
      </c>
      <c r="C235" s="10">
        <v>5</v>
      </c>
      <c r="D235" s="10">
        <v>10</v>
      </c>
      <c r="E235" s="12">
        <v>15244.793267899293</v>
      </c>
      <c r="F235" s="10">
        <v>10</v>
      </c>
      <c r="G235" s="17">
        <f t="shared" si="3"/>
        <v>2</v>
      </c>
    </row>
    <row r="236" spans="1:7">
      <c r="A236" s="8" t="s">
        <v>15</v>
      </c>
      <c r="B236" s="8" t="s">
        <v>20</v>
      </c>
      <c r="C236" s="10">
        <v>4</v>
      </c>
      <c r="D236" s="10">
        <v>10</v>
      </c>
      <c r="E236" s="12">
        <v>73000</v>
      </c>
      <c r="F236" s="10">
        <v>10</v>
      </c>
      <c r="G236" s="17">
        <f t="shared" si="3"/>
        <v>2</v>
      </c>
    </row>
    <row r="237" spans="1:7">
      <c r="A237" s="8" t="s">
        <v>15</v>
      </c>
      <c r="B237" s="8" t="s">
        <v>20</v>
      </c>
      <c r="C237" s="10">
        <v>5</v>
      </c>
      <c r="D237" s="10">
        <v>7</v>
      </c>
      <c r="E237" s="12">
        <v>50000</v>
      </c>
      <c r="F237" s="10">
        <v>7</v>
      </c>
      <c r="G237" s="17">
        <f t="shared" si="3"/>
        <v>1</v>
      </c>
    </row>
    <row r="238" spans="1:7">
      <c r="A238" s="8" t="s">
        <v>15</v>
      </c>
      <c r="B238" s="8" t="s">
        <v>310</v>
      </c>
      <c r="C238" s="10">
        <v>3</v>
      </c>
      <c r="D238" s="10">
        <v>15</v>
      </c>
      <c r="E238" s="12">
        <v>79000</v>
      </c>
      <c r="F238" s="10">
        <v>15</v>
      </c>
      <c r="G238" s="17">
        <f t="shared" si="3"/>
        <v>3</v>
      </c>
    </row>
    <row r="239" spans="1:7">
      <c r="A239" s="8" t="s">
        <v>15</v>
      </c>
      <c r="B239" s="8" t="s">
        <v>52</v>
      </c>
      <c r="C239" s="10">
        <v>4</v>
      </c>
      <c r="D239" s="10">
        <v>10</v>
      </c>
      <c r="E239" s="12">
        <v>90000</v>
      </c>
      <c r="F239" s="10">
        <v>10</v>
      </c>
      <c r="G239" s="17">
        <f t="shared" si="3"/>
        <v>2</v>
      </c>
    </row>
    <row r="240" spans="1:7">
      <c r="A240" s="8" t="s">
        <v>15</v>
      </c>
      <c r="B240" s="8" t="s">
        <v>52</v>
      </c>
      <c r="C240" s="10">
        <v>3</v>
      </c>
      <c r="D240" s="10">
        <v>4</v>
      </c>
      <c r="E240" s="12">
        <v>70000</v>
      </c>
      <c r="F240" s="10">
        <v>4</v>
      </c>
      <c r="G240" s="17">
        <f t="shared" si="3"/>
        <v>1</v>
      </c>
    </row>
    <row r="241" spans="1:7">
      <c r="A241" s="8" t="s">
        <v>88</v>
      </c>
      <c r="B241" s="8" t="s">
        <v>52</v>
      </c>
      <c r="C241" s="10">
        <v>4</v>
      </c>
      <c r="D241" s="10">
        <v>10</v>
      </c>
      <c r="E241" s="12">
        <v>63918.498996971248</v>
      </c>
      <c r="F241" s="10">
        <v>10</v>
      </c>
      <c r="G241" s="17">
        <f t="shared" si="3"/>
        <v>2</v>
      </c>
    </row>
    <row r="242" spans="1:7">
      <c r="A242" s="8" t="s">
        <v>15</v>
      </c>
      <c r="B242" s="8" t="s">
        <v>20</v>
      </c>
      <c r="C242" s="10">
        <v>4</v>
      </c>
      <c r="D242" s="10">
        <v>40</v>
      </c>
      <c r="E242" s="12">
        <v>80000</v>
      </c>
      <c r="F242" s="10">
        <v>40</v>
      </c>
      <c r="G242" s="17">
        <f t="shared" si="3"/>
        <v>8</v>
      </c>
    </row>
    <row r="243" spans="1:7">
      <c r="A243" s="8" t="s">
        <v>15</v>
      </c>
      <c r="B243" s="8" t="s">
        <v>52</v>
      </c>
      <c r="C243" s="10">
        <v>4</v>
      </c>
      <c r="D243" s="10">
        <v>2</v>
      </c>
      <c r="E243" s="12">
        <v>140000</v>
      </c>
      <c r="F243" s="10">
        <v>2</v>
      </c>
      <c r="G243" s="17">
        <f t="shared" si="3"/>
        <v>0</v>
      </c>
    </row>
    <row r="244" spans="1:7">
      <c r="A244" s="8" t="s">
        <v>75</v>
      </c>
      <c r="B244" s="8" t="s">
        <v>356</v>
      </c>
      <c r="C244" s="10">
        <v>3</v>
      </c>
      <c r="D244" s="10">
        <v>15</v>
      </c>
      <c r="E244" s="12">
        <v>96000</v>
      </c>
      <c r="F244" s="10">
        <v>15</v>
      </c>
      <c r="G244" s="17">
        <f t="shared" si="3"/>
        <v>3</v>
      </c>
    </row>
    <row r="245" spans="1:7">
      <c r="A245" s="8" t="s">
        <v>8</v>
      </c>
      <c r="B245" s="8" t="s">
        <v>52</v>
      </c>
      <c r="C245" s="10">
        <v>4</v>
      </c>
      <c r="D245" s="10">
        <v>6</v>
      </c>
      <c r="E245" s="12">
        <v>20000</v>
      </c>
      <c r="F245" s="10">
        <v>6</v>
      </c>
      <c r="G245" s="17">
        <f t="shared" si="3"/>
        <v>1</v>
      </c>
    </row>
    <row r="246" spans="1:7">
      <c r="A246" s="8" t="s">
        <v>15</v>
      </c>
      <c r="B246" s="8" t="s">
        <v>20</v>
      </c>
      <c r="C246" s="10">
        <v>4</v>
      </c>
      <c r="D246" s="10">
        <v>16</v>
      </c>
      <c r="E246" s="12">
        <v>47700</v>
      </c>
      <c r="F246" s="10">
        <v>16</v>
      </c>
      <c r="G246" s="17">
        <f t="shared" si="3"/>
        <v>3</v>
      </c>
    </row>
    <row r="247" spans="1:7">
      <c r="A247" s="8" t="s">
        <v>8</v>
      </c>
      <c r="B247" s="8" t="s">
        <v>52</v>
      </c>
      <c r="C247" s="10">
        <v>2</v>
      </c>
      <c r="D247" s="10">
        <v>2</v>
      </c>
      <c r="E247" s="12">
        <v>25000</v>
      </c>
      <c r="F247" s="10">
        <v>2</v>
      </c>
      <c r="G247" s="17">
        <f t="shared" si="3"/>
        <v>0</v>
      </c>
    </row>
    <row r="248" spans="1:7">
      <c r="A248" s="8" t="s">
        <v>15</v>
      </c>
      <c r="B248" s="8" t="s">
        <v>20</v>
      </c>
      <c r="C248" s="10">
        <v>4</v>
      </c>
      <c r="D248" s="10">
        <v>5</v>
      </c>
      <c r="E248" s="12">
        <v>52500</v>
      </c>
      <c r="F248" s="10">
        <v>5</v>
      </c>
      <c r="G248" s="17">
        <f t="shared" si="3"/>
        <v>1</v>
      </c>
    </row>
    <row r="249" spans="1:7">
      <c r="A249" s="8" t="s">
        <v>15</v>
      </c>
      <c r="B249" s="8" t="s">
        <v>20</v>
      </c>
      <c r="C249" s="10">
        <v>5</v>
      </c>
      <c r="D249" s="10">
        <v>15</v>
      </c>
      <c r="E249" s="12">
        <v>40000</v>
      </c>
      <c r="F249" s="10">
        <v>15</v>
      </c>
      <c r="G249" s="17">
        <f t="shared" si="3"/>
        <v>3</v>
      </c>
    </row>
    <row r="250" spans="1:7">
      <c r="A250" s="8" t="s">
        <v>15</v>
      </c>
      <c r="B250" s="8" t="s">
        <v>20</v>
      </c>
      <c r="C250" s="10">
        <v>4</v>
      </c>
      <c r="D250" s="10">
        <v>5</v>
      </c>
      <c r="E250" s="12">
        <v>31000</v>
      </c>
      <c r="F250" s="10">
        <v>5</v>
      </c>
      <c r="G250" s="17">
        <f t="shared" si="3"/>
        <v>1</v>
      </c>
    </row>
    <row r="251" spans="1:7">
      <c r="A251" s="8" t="s">
        <v>71</v>
      </c>
      <c r="B251" s="8" t="s">
        <v>356</v>
      </c>
      <c r="C251" s="10">
        <v>5</v>
      </c>
      <c r="D251" s="10">
        <v>3</v>
      </c>
      <c r="E251" s="12">
        <v>83033.071372504521</v>
      </c>
      <c r="F251" s="10">
        <v>3</v>
      </c>
      <c r="G251" s="17">
        <f t="shared" si="3"/>
        <v>1</v>
      </c>
    </row>
    <row r="252" spans="1:7">
      <c r="A252" s="8" t="s">
        <v>15</v>
      </c>
      <c r="B252" s="8" t="s">
        <v>52</v>
      </c>
      <c r="C252" s="10">
        <v>4</v>
      </c>
      <c r="D252" s="10">
        <v>5</v>
      </c>
      <c r="E252" s="12">
        <v>130000</v>
      </c>
      <c r="F252" s="10">
        <v>5</v>
      </c>
      <c r="G252" s="17">
        <f t="shared" si="3"/>
        <v>1</v>
      </c>
    </row>
    <row r="253" spans="1:7">
      <c r="A253" s="8" t="s">
        <v>8</v>
      </c>
      <c r="B253" s="8" t="s">
        <v>20</v>
      </c>
      <c r="C253" s="10">
        <v>5</v>
      </c>
      <c r="D253" s="10">
        <v>13</v>
      </c>
      <c r="E253" s="12">
        <v>8369.7208430980063</v>
      </c>
      <c r="F253" s="10">
        <v>13</v>
      </c>
      <c r="G253" s="17">
        <f t="shared" si="3"/>
        <v>3</v>
      </c>
    </row>
    <row r="254" spans="1:7">
      <c r="A254" s="8" t="s">
        <v>15</v>
      </c>
      <c r="B254" s="8" t="s">
        <v>20</v>
      </c>
      <c r="C254" s="10">
        <v>3</v>
      </c>
      <c r="D254" s="10">
        <v>0</v>
      </c>
      <c r="E254" s="12">
        <v>51000</v>
      </c>
      <c r="F254" s="10">
        <v>0</v>
      </c>
      <c r="G254" s="17">
        <f t="shared" si="3"/>
        <v>0</v>
      </c>
    </row>
    <row r="255" spans="1:7">
      <c r="A255" s="8" t="s">
        <v>71</v>
      </c>
      <c r="B255" s="8" t="s">
        <v>20</v>
      </c>
      <c r="C255" s="10">
        <v>5</v>
      </c>
      <c r="D255" s="10">
        <v>3</v>
      </c>
      <c r="E255" s="12">
        <v>94570.696324037053</v>
      </c>
      <c r="F255" s="10">
        <v>3</v>
      </c>
      <c r="G255" s="17">
        <f t="shared" si="3"/>
        <v>1</v>
      </c>
    </row>
    <row r="256" spans="1:7">
      <c r="A256" s="8" t="s">
        <v>8</v>
      </c>
      <c r="B256" s="8" t="s">
        <v>52</v>
      </c>
      <c r="C256" s="10">
        <v>3</v>
      </c>
      <c r="D256" s="10">
        <v>1</v>
      </c>
      <c r="E256" s="12">
        <v>34191.200039889729</v>
      </c>
      <c r="F256" s="10">
        <v>1</v>
      </c>
      <c r="G256" s="17">
        <f t="shared" si="3"/>
        <v>0</v>
      </c>
    </row>
    <row r="257" spans="1:7">
      <c r="A257" s="8" t="s">
        <v>71</v>
      </c>
      <c r="B257" s="8" t="s">
        <v>20</v>
      </c>
      <c r="C257" s="10">
        <v>5</v>
      </c>
      <c r="D257" s="10">
        <v>12</v>
      </c>
      <c r="E257" s="12">
        <v>44132.991617883956</v>
      </c>
      <c r="F257" s="10">
        <v>12</v>
      </c>
      <c r="G257" s="17">
        <f t="shared" si="3"/>
        <v>2</v>
      </c>
    </row>
    <row r="258" spans="1:7">
      <c r="A258" s="8" t="s">
        <v>15</v>
      </c>
      <c r="B258" s="8" t="s">
        <v>67</v>
      </c>
      <c r="C258" s="10">
        <v>4</v>
      </c>
      <c r="D258" s="10">
        <v>3</v>
      </c>
      <c r="E258" s="12">
        <v>73000</v>
      </c>
      <c r="F258" s="10">
        <v>3</v>
      </c>
      <c r="G258" s="17">
        <f t="shared" si="3"/>
        <v>1</v>
      </c>
    </row>
    <row r="259" spans="1:7">
      <c r="A259" s="8" t="s">
        <v>15</v>
      </c>
      <c r="B259" s="8" t="s">
        <v>310</v>
      </c>
      <c r="C259" s="10">
        <v>5</v>
      </c>
      <c r="D259" s="10">
        <v>3</v>
      </c>
      <c r="E259" s="12">
        <v>62400</v>
      </c>
      <c r="F259" s="10">
        <v>3</v>
      </c>
      <c r="G259" s="17">
        <f t="shared" ref="G259:G322" si="4">ROUND(F259/5,0)</f>
        <v>1</v>
      </c>
    </row>
    <row r="260" spans="1:7">
      <c r="A260" s="8" t="s">
        <v>171</v>
      </c>
      <c r="B260" s="8" t="s">
        <v>356</v>
      </c>
      <c r="C260" s="10">
        <v>5</v>
      </c>
      <c r="D260" s="10">
        <v>5</v>
      </c>
      <c r="E260" s="12">
        <v>27600</v>
      </c>
      <c r="F260" s="10">
        <v>5</v>
      </c>
      <c r="G260" s="17">
        <f t="shared" si="4"/>
        <v>1</v>
      </c>
    </row>
    <row r="261" spans="1:7">
      <c r="A261" s="8" t="s">
        <v>15</v>
      </c>
      <c r="B261" s="8" t="s">
        <v>52</v>
      </c>
      <c r="C261" s="10">
        <v>5</v>
      </c>
      <c r="D261" s="10">
        <v>27</v>
      </c>
      <c r="E261" s="12">
        <v>54000</v>
      </c>
      <c r="F261" s="10">
        <v>27</v>
      </c>
      <c r="G261" s="17">
        <f t="shared" si="4"/>
        <v>5</v>
      </c>
    </row>
    <row r="262" spans="1:7">
      <c r="A262" s="8" t="s">
        <v>8</v>
      </c>
      <c r="B262" s="8" t="s">
        <v>20</v>
      </c>
      <c r="C262" s="10">
        <v>5</v>
      </c>
      <c r="D262" s="10">
        <v>5</v>
      </c>
      <c r="E262" s="12">
        <v>4914.9850057341491</v>
      </c>
      <c r="F262" s="10">
        <v>5</v>
      </c>
      <c r="G262" s="17">
        <f t="shared" si="4"/>
        <v>1</v>
      </c>
    </row>
    <row r="263" spans="1:7">
      <c r="A263" s="8" t="s">
        <v>15</v>
      </c>
      <c r="B263" s="8" t="s">
        <v>310</v>
      </c>
      <c r="C263" s="10">
        <v>4</v>
      </c>
      <c r="D263" s="10">
        <v>1</v>
      </c>
      <c r="E263" s="12">
        <v>77000</v>
      </c>
      <c r="F263" s="10">
        <v>1.1000000000000001</v>
      </c>
      <c r="G263" s="17">
        <f t="shared" si="4"/>
        <v>0</v>
      </c>
    </row>
    <row r="264" spans="1:7">
      <c r="A264" s="8" t="s">
        <v>15</v>
      </c>
      <c r="B264" s="8" t="s">
        <v>52</v>
      </c>
      <c r="C264" s="10">
        <v>5</v>
      </c>
      <c r="D264" s="10">
        <v>7</v>
      </c>
      <c r="E264" s="12">
        <v>76000</v>
      </c>
      <c r="F264" s="10">
        <v>7</v>
      </c>
      <c r="G264" s="17">
        <f t="shared" si="4"/>
        <v>1</v>
      </c>
    </row>
    <row r="265" spans="1:7">
      <c r="A265" s="8" t="s">
        <v>15</v>
      </c>
      <c r="B265" s="8" t="s">
        <v>4001</v>
      </c>
      <c r="C265" s="10">
        <v>3</v>
      </c>
      <c r="D265" s="10">
        <v>4</v>
      </c>
      <c r="E265" s="12">
        <v>103000</v>
      </c>
      <c r="F265" s="10">
        <v>4</v>
      </c>
      <c r="G265" s="17">
        <f t="shared" si="4"/>
        <v>1</v>
      </c>
    </row>
    <row r="266" spans="1:7">
      <c r="A266" s="8" t="s">
        <v>27</v>
      </c>
      <c r="B266" s="8" t="s">
        <v>67</v>
      </c>
      <c r="C266" s="10">
        <v>2</v>
      </c>
      <c r="D266" s="10">
        <v>10</v>
      </c>
      <c r="E266" s="12">
        <v>7600</v>
      </c>
      <c r="F266" s="10">
        <v>10</v>
      </c>
      <c r="G266" s="17">
        <f t="shared" si="4"/>
        <v>2</v>
      </c>
    </row>
    <row r="267" spans="1:7">
      <c r="A267" s="8" t="s">
        <v>15</v>
      </c>
      <c r="B267" s="8" t="s">
        <v>20</v>
      </c>
      <c r="C267" s="10">
        <v>4</v>
      </c>
      <c r="D267" s="10">
        <v>2</v>
      </c>
      <c r="E267" s="12">
        <v>40000</v>
      </c>
      <c r="F267" s="10">
        <v>2</v>
      </c>
      <c r="G267" s="17">
        <f t="shared" si="4"/>
        <v>0</v>
      </c>
    </row>
    <row r="268" spans="1:7">
      <c r="A268" s="8" t="s">
        <v>15</v>
      </c>
      <c r="B268" s="8" t="s">
        <v>4001</v>
      </c>
      <c r="C268" s="10">
        <v>3</v>
      </c>
      <c r="D268" s="10">
        <v>20</v>
      </c>
      <c r="E268" s="12">
        <v>80000</v>
      </c>
      <c r="F268" s="10">
        <v>20</v>
      </c>
      <c r="G268" s="17">
        <f t="shared" si="4"/>
        <v>4</v>
      </c>
    </row>
    <row r="269" spans="1:7">
      <c r="A269" s="8" t="s">
        <v>15</v>
      </c>
      <c r="B269" s="8" t="s">
        <v>20</v>
      </c>
      <c r="C269" s="10">
        <v>5</v>
      </c>
      <c r="D269" s="10">
        <v>1</v>
      </c>
      <c r="E269" s="12">
        <v>55000</v>
      </c>
      <c r="F269" s="10">
        <v>1</v>
      </c>
      <c r="G269" s="17">
        <f t="shared" si="4"/>
        <v>0</v>
      </c>
    </row>
    <row r="270" spans="1:7">
      <c r="A270" s="8" t="s">
        <v>15</v>
      </c>
      <c r="B270" s="8" t="s">
        <v>20</v>
      </c>
      <c r="C270" s="10">
        <v>3</v>
      </c>
      <c r="D270" s="10">
        <v>6</v>
      </c>
      <c r="E270" s="12">
        <v>99000</v>
      </c>
      <c r="F270" s="10">
        <v>6</v>
      </c>
      <c r="G270" s="17">
        <f t="shared" si="4"/>
        <v>1</v>
      </c>
    </row>
    <row r="271" spans="1:7">
      <c r="A271" s="8" t="s">
        <v>347</v>
      </c>
      <c r="B271" s="8" t="s">
        <v>52</v>
      </c>
      <c r="C271" s="10">
        <v>4</v>
      </c>
      <c r="D271" s="10">
        <v>5</v>
      </c>
      <c r="E271" s="12">
        <v>9956.1219482708348</v>
      </c>
      <c r="F271" s="10">
        <v>5</v>
      </c>
      <c r="G271" s="17">
        <f t="shared" si="4"/>
        <v>1</v>
      </c>
    </row>
    <row r="272" spans="1:7">
      <c r="A272" s="8" t="s">
        <v>15</v>
      </c>
      <c r="B272" s="8" t="s">
        <v>20</v>
      </c>
      <c r="C272" s="10">
        <v>4</v>
      </c>
      <c r="D272" s="10">
        <v>20</v>
      </c>
      <c r="E272" s="12">
        <v>75000</v>
      </c>
      <c r="F272" s="10">
        <v>20</v>
      </c>
      <c r="G272" s="17">
        <f t="shared" si="4"/>
        <v>4</v>
      </c>
    </row>
    <row r="273" spans="1:7">
      <c r="A273" s="8" t="s">
        <v>15</v>
      </c>
      <c r="B273" s="8" t="s">
        <v>52</v>
      </c>
      <c r="C273" s="10">
        <v>3</v>
      </c>
      <c r="D273" s="10">
        <v>18</v>
      </c>
      <c r="E273" s="12">
        <v>80000</v>
      </c>
      <c r="F273" s="10">
        <v>18</v>
      </c>
      <c r="G273" s="17">
        <f t="shared" si="4"/>
        <v>4</v>
      </c>
    </row>
    <row r="274" spans="1:7">
      <c r="A274" s="8" t="s">
        <v>8</v>
      </c>
      <c r="B274" s="8" t="s">
        <v>20</v>
      </c>
      <c r="C274" s="10">
        <v>5</v>
      </c>
      <c r="D274" s="10">
        <v>10</v>
      </c>
      <c r="E274" s="12">
        <v>20000</v>
      </c>
      <c r="F274" s="10">
        <v>10</v>
      </c>
      <c r="G274" s="17">
        <f t="shared" si="4"/>
        <v>2</v>
      </c>
    </row>
    <row r="275" spans="1:7">
      <c r="A275" s="8" t="s">
        <v>15</v>
      </c>
      <c r="B275" s="8" t="s">
        <v>20</v>
      </c>
      <c r="C275" s="10">
        <v>5</v>
      </c>
      <c r="D275" s="10">
        <v>6</v>
      </c>
      <c r="E275" s="12">
        <v>40000</v>
      </c>
      <c r="F275" s="10">
        <v>6</v>
      </c>
      <c r="G275" s="17">
        <f t="shared" si="4"/>
        <v>1</v>
      </c>
    </row>
    <row r="276" spans="1:7">
      <c r="A276" s="8" t="s">
        <v>15</v>
      </c>
      <c r="B276" s="8" t="s">
        <v>20</v>
      </c>
      <c r="C276" s="10">
        <v>5</v>
      </c>
      <c r="D276" s="10">
        <v>9</v>
      </c>
      <c r="E276" s="12">
        <v>46000</v>
      </c>
      <c r="F276" s="10">
        <v>9</v>
      </c>
      <c r="G276" s="17">
        <f t="shared" si="4"/>
        <v>2</v>
      </c>
    </row>
    <row r="277" spans="1:7">
      <c r="A277" s="8" t="s">
        <v>143</v>
      </c>
      <c r="B277" s="8" t="s">
        <v>20</v>
      </c>
      <c r="C277" s="10">
        <v>2</v>
      </c>
      <c r="D277" s="10">
        <v>1</v>
      </c>
      <c r="E277" s="12">
        <v>14000</v>
      </c>
      <c r="F277" s="10">
        <v>1</v>
      </c>
      <c r="G277" s="17">
        <f t="shared" si="4"/>
        <v>0</v>
      </c>
    </row>
    <row r="278" spans="1:7">
      <c r="A278" s="8" t="s">
        <v>15</v>
      </c>
      <c r="B278" s="8" t="s">
        <v>279</v>
      </c>
      <c r="C278" s="10">
        <v>5</v>
      </c>
      <c r="D278" s="10">
        <v>10</v>
      </c>
      <c r="E278" s="12">
        <v>70000</v>
      </c>
      <c r="F278" s="10">
        <v>10</v>
      </c>
      <c r="G278" s="17">
        <f t="shared" si="4"/>
        <v>2</v>
      </c>
    </row>
    <row r="279" spans="1:7">
      <c r="A279" s="8" t="s">
        <v>65</v>
      </c>
      <c r="B279" s="8" t="s">
        <v>67</v>
      </c>
      <c r="C279" s="10">
        <v>4</v>
      </c>
      <c r="D279" s="10">
        <v>2</v>
      </c>
      <c r="E279" s="12">
        <v>36000</v>
      </c>
      <c r="F279" s="10">
        <v>2</v>
      </c>
      <c r="G279" s="17">
        <f t="shared" si="4"/>
        <v>0</v>
      </c>
    </row>
    <row r="280" spans="1:7">
      <c r="A280" s="8" t="s">
        <v>15</v>
      </c>
      <c r="B280" s="8" t="s">
        <v>52</v>
      </c>
      <c r="C280" s="10">
        <v>3</v>
      </c>
      <c r="D280" s="10">
        <v>20</v>
      </c>
      <c r="E280" s="12">
        <v>15000</v>
      </c>
      <c r="F280" s="10">
        <v>20</v>
      </c>
      <c r="G280" s="17">
        <f t="shared" si="4"/>
        <v>4</v>
      </c>
    </row>
    <row r="281" spans="1:7">
      <c r="A281" s="8" t="s">
        <v>8</v>
      </c>
      <c r="B281" s="8" t="s">
        <v>356</v>
      </c>
      <c r="C281" s="10">
        <v>5</v>
      </c>
      <c r="D281" s="10">
        <v>18</v>
      </c>
      <c r="E281" s="12">
        <v>26711.875031163851</v>
      </c>
      <c r="F281" s="10">
        <v>18</v>
      </c>
      <c r="G281" s="17">
        <f t="shared" si="4"/>
        <v>4</v>
      </c>
    </row>
    <row r="282" spans="1:7">
      <c r="A282" s="8" t="s">
        <v>359</v>
      </c>
      <c r="B282" s="8" t="s">
        <v>310</v>
      </c>
      <c r="C282" s="10">
        <v>4</v>
      </c>
      <c r="D282" s="10">
        <v>1</v>
      </c>
      <c r="E282" s="12">
        <v>27221.92126875931</v>
      </c>
      <c r="F282" s="10">
        <v>1</v>
      </c>
      <c r="G282" s="17">
        <f t="shared" si="4"/>
        <v>0</v>
      </c>
    </row>
    <row r="283" spans="1:7">
      <c r="A283" s="8" t="s">
        <v>8</v>
      </c>
      <c r="B283" s="8" t="s">
        <v>3999</v>
      </c>
      <c r="C283" s="10">
        <v>5</v>
      </c>
      <c r="D283" s="10">
        <v>1</v>
      </c>
      <c r="E283" s="12">
        <v>22000</v>
      </c>
      <c r="F283" s="10">
        <v>1</v>
      </c>
      <c r="G283" s="17">
        <f t="shared" si="4"/>
        <v>0</v>
      </c>
    </row>
    <row r="284" spans="1:7">
      <c r="A284" s="8" t="s">
        <v>15</v>
      </c>
      <c r="B284" s="8" t="s">
        <v>52</v>
      </c>
      <c r="C284" s="10">
        <v>5</v>
      </c>
      <c r="D284" s="10">
        <v>2</v>
      </c>
      <c r="E284" s="12">
        <v>68000</v>
      </c>
      <c r="F284" s="10">
        <v>2</v>
      </c>
      <c r="G284" s="17">
        <f t="shared" si="4"/>
        <v>0</v>
      </c>
    </row>
    <row r="285" spans="1:7">
      <c r="A285" s="8" t="s">
        <v>15</v>
      </c>
      <c r="B285" s="8" t="s">
        <v>20</v>
      </c>
      <c r="C285" s="10">
        <v>5</v>
      </c>
      <c r="D285" s="10">
        <v>8</v>
      </c>
      <c r="E285" s="12">
        <v>97000</v>
      </c>
      <c r="F285" s="10">
        <v>8</v>
      </c>
      <c r="G285" s="17">
        <f t="shared" si="4"/>
        <v>2</v>
      </c>
    </row>
    <row r="286" spans="1:7">
      <c r="A286" s="8" t="s">
        <v>71</v>
      </c>
      <c r="B286" s="8" t="s">
        <v>279</v>
      </c>
      <c r="C286" s="10">
        <v>3</v>
      </c>
      <c r="D286" s="10">
        <v>6</v>
      </c>
      <c r="E286" s="12">
        <v>48861.526434085805</v>
      </c>
      <c r="F286" s="10">
        <v>6.5</v>
      </c>
      <c r="G286" s="17">
        <f t="shared" si="4"/>
        <v>1</v>
      </c>
    </row>
    <row r="287" spans="1:7">
      <c r="A287" s="8" t="s">
        <v>15</v>
      </c>
      <c r="B287" s="8" t="s">
        <v>20</v>
      </c>
      <c r="C287" s="10">
        <v>4</v>
      </c>
      <c r="D287" s="10">
        <v>3</v>
      </c>
      <c r="E287" s="12">
        <v>65000</v>
      </c>
      <c r="F287" s="10">
        <v>3.5</v>
      </c>
      <c r="G287" s="17">
        <f t="shared" si="4"/>
        <v>1</v>
      </c>
    </row>
    <row r="288" spans="1:7">
      <c r="A288" s="8" t="s">
        <v>133</v>
      </c>
      <c r="B288" s="8" t="s">
        <v>52</v>
      </c>
      <c r="C288" s="10">
        <v>4</v>
      </c>
      <c r="D288" s="10">
        <v>10</v>
      </c>
      <c r="E288" s="12">
        <v>43200</v>
      </c>
      <c r="F288" s="10">
        <v>10</v>
      </c>
      <c r="G288" s="17">
        <f t="shared" si="4"/>
        <v>2</v>
      </c>
    </row>
    <row r="289" spans="1:7">
      <c r="A289" s="8" t="s">
        <v>8</v>
      </c>
      <c r="B289" s="8" t="s">
        <v>20</v>
      </c>
      <c r="C289" s="10">
        <v>4</v>
      </c>
      <c r="D289" s="10">
        <v>15</v>
      </c>
      <c r="E289" s="12">
        <v>8013.5625093491553</v>
      </c>
      <c r="F289" s="10">
        <v>15</v>
      </c>
      <c r="G289" s="17">
        <f t="shared" si="4"/>
        <v>3</v>
      </c>
    </row>
    <row r="290" spans="1:7">
      <c r="A290" s="8" t="s">
        <v>15</v>
      </c>
      <c r="B290" s="8" t="s">
        <v>20</v>
      </c>
      <c r="C290" s="10">
        <v>5</v>
      </c>
      <c r="D290" s="10">
        <v>1</v>
      </c>
      <c r="E290" s="12">
        <v>50000</v>
      </c>
      <c r="F290" s="10">
        <v>1</v>
      </c>
      <c r="G290" s="17">
        <f t="shared" si="4"/>
        <v>0</v>
      </c>
    </row>
    <row r="291" spans="1:7">
      <c r="A291" s="8" t="s">
        <v>15</v>
      </c>
      <c r="B291" s="8" t="s">
        <v>20</v>
      </c>
      <c r="C291" s="10">
        <v>4</v>
      </c>
      <c r="D291" s="10">
        <v>1</v>
      </c>
      <c r="E291" s="12">
        <v>45000</v>
      </c>
      <c r="F291" s="10">
        <v>1</v>
      </c>
      <c r="G291" s="17">
        <f t="shared" si="4"/>
        <v>0</v>
      </c>
    </row>
    <row r="292" spans="1:7">
      <c r="A292" s="8" t="s">
        <v>8</v>
      </c>
      <c r="B292" s="8" t="s">
        <v>52</v>
      </c>
      <c r="C292" s="10">
        <v>4</v>
      </c>
      <c r="D292" s="10">
        <v>10</v>
      </c>
      <c r="E292" s="12">
        <v>3205.4250037396623</v>
      </c>
      <c r="F292" s="10">
        <v>10</v>
      </c>
      <c r="G292" s="17">
        <f t="shared" si="4"/>
        <v>2</v>
      </c>
    </row>
    <row r="293" spans="1:7">
      <c r="A293" s="8" t="s">
        <v>15</v>
      </c>
      <c r="B293" s="8" t="s">
        <v>52</v>
      </c>
      <c r="C293" s="10">
        <v>5</v>
      </c>
      <c r="D293" s="10">
        <v>4</v>
      </c>
      <c r="E293" s="12">
        <v>60000</v>
      </c>
      <c r="F293" s="10">
        <v>4</v>
      </c>
      <c r="G293" s="17">
        <f t="shared" si="4"/>
        <v>1</v>
      </c>
    </row>
    <row r="294" spans="1:7">
      <c r="A294" s="8" t="s">
        <v>15</v>
      </c>
      <c r="B294" s="8" t="s">
        <v>67</v>
      </c>
      <c r="C294" s="10">
        <v>3</v>
      </c>
      <c r="D294" s="10">
        <v>2</v>
      </c>
      <c r="E294" s="12">
        <v>31000</v>
      </c>
      <c r="F294" s="10">
        <v>2</v>
      </c>
      <c r="G294" s="17">
        <f t="shared" si="4"/>
        <v>0</v>
      </c>
    </row>
    <row r="295" spans="1:7">
      <c r="A295" s="8" t="s">
        <v>15</v>
      </c>
      <c r="B295" s="8" t="s">
        <v>20</v>
      </c>
      <c r="C295" s="10">
        <v>4</v>
      </c>
      <c r="D295" s="10">
        <v>5</v>
      </c>
      <c r="E295" s="12">
        <v>75000</v>
      </c>
      <c r="F295" s="10">
        <v>5</v>
      </c>
      <c r="G295" s="17">
        <f t="shared" si="4"/>
        <v>1</v>
      </c>
    </row>
    <row r="296" spans="1:7">
      <c r="A296" s="8" t="s">
        <v>15</v>
      </c>
      <c r="B296" s="8" t="s">
        <v>4001</v>
      </c>
      <c r="C296" s="10">
        <v>2</v>
      </c>
      <c r="D296" s="10">
        <v>8</v>
      </c>
      <c r="E296" s="12">
        <v>16000</v>
      </c>
      <c r="F296" s="10">
        <v>8</v>
      </c>
      <c r="G296" s="17">
        <f t="shared" si="4"/>
        <v>2</v>
      </c>
    </row>
    <row r="297" spans="1:7">
      <c r="A297" s="8" t="s">
        <v>15</v>
      </c>
      <c r="B297" s="8" t="s">
        <v>20</v>
      </c>
      <c r="C297" s="10">
        <v>5</v>
      </c>
      <c r="D297" s="10">
        <v>10</v>
      </c>
      <c r="E297" s="12">
        <v>36000</v>
      </c>
      <c r="F297" s="10">
        <v>10</v>
      </c>
      <c r="G297" s="17">
        <f t="shared" si="4"/>
        <v>2</v>
      </c>
    </row>
    <row r="298" spans="1:7">
      <c r="A298" s="8" t="s">
        <v>88</v>
      </c>
      <c r="B298" s="8" t="s">
        <v>20</v>
      </c>
      <c r="C298" s="10">
        <v>5</v>
      </c>
      <c r="D298" s="10">
        <v>15</v>
      </c>
      <c r="E298" s="12">
        <v>41301.183967273726</v>
      </c>
      <c r="F298" s="10">
        <v>15</v>
      </c>
      <c r="G298" s="17">
        <f t="shared" si="4"/>
        <v>3</v>
      </c>
    </row>
    <row r="299" spans="1:7">
      <c r="A299" s="8" t="s">
        <v>15</v>
      </c>
      <c r="B299" s="8" t="s">
        <v>20</v>
      </c>
      <c r="C299" s="10">
        <v>4</v>
      </c>
      <c r="D299" s="10">
        <v>13</v>
      </c>
      <c r="E299" s="12">
        <v>53000</v>
      </c>
      <c r="F299" s="10">
        <v>13</v>
      </c>
      <c r="G299" s="17">
        <f t="shared" si="4"/>
        <v>3</v>
      </c>
    </row>
    <row r="300" spans="1:7">
      <c r="A300" s="8" t="s">
        <v>24</v>
      </c>
      <c r="B300" s="8" t="s">
        <v>488</v>
      </c>
      <c r="C300" s="10">
        <v>5</v>
      </c>
      <c r="D300" s="10">
        <v>2</v>
      </c>
      <c r="E300" s="12">
        <v>82575.963534454509</v>
      </c>
      <c r="F300" s="10">
        <v>2</v>
      </c>
      <c r="G300" s="17">
        <f t="shared" si="4"/>
        <v>0</v>
      </c>
    </row>
    <row r="301" spans="1:7">
      <c r="A301" s="8" t="s">
        <v>15</v>
      </c>
      <c r="B301" s="8" t="s">
        <v>20</v>
      </c>
      <c r="C301" s="10">
        <v>4</v>
      </c>
      <c r="D301" s="10">
        <v>8</v>
      </c>
      <c r="E301" s="12">
        <v>67000</v>
      </c>
      <c r="F301" s="10">
        <v>8</v>
      </c>
      <c r="G301" s="17">
        <f t="shared" si="4"/>
        <v>2</v>
      </c>
    </row>
    <row r="302" spans="1:7">
      <c r="A302" s="8" t="s">
        <v>8</v>
      </c>
      <c r="B302" s="8" t="s">
        <v>20</v>
      </c>
      <c r="C302" s="10">
        <v>5</v>
      </c>
      <c r="D302" s="10">
        <v>2</v>
      </c>
      <c r="E302" s="12">
        <v>12000</v>
      </c>
      <c r="F302" s="10">
        <v>2</v>
      </c>
      <c r="G302" s="17">
        <f t="shared" si="4"/>
        <v>0</v>
      </c>
    </row>
    <row r="303" spans="1:7">
      <c r="A303" s="8" t="s">
        <v>15</v>
      </c>
      <c r="B303" s="8" t="s">
        <v>488</v>
      </c>
      <c r="C303" s="10">
        <v>5</v>
      </c>
      <c r="D303" s="10">
        <v>14</v>
      </c>
      <c r="E303" s="12">
        <v>85000</v>
      </c>
      <c r="F303" s="10">
        <v>14</v>
      </c>
      <c r="G303" s="17">
        <f t="shared" si="4"/>
        <v>3</v>
      </c>
    </row>
    <row r="304" spans="1:7">
      <c r="A304" s="8" t="s">
        <v>628</v>
      </c>
      <c r="B304" s="8" t="s">
        <v>3999</v>
      </c>
      <c r="C304" s="10">
        <v>5</v>
      </c>
      <c r="D304" s="10">
        <v>15</v>
      </c>
      <c r="E304" s="12">
        <v>254079.88779832155</v>
      </c>
      <c r="F304" s="10">
        <v>15</v>
      </c>
      <c r="G304" s="17">
        <f t="shared" si="4"/>
        <v>3</v>
      </c>
    </row>
    <row r="305" spans="1:7">
      <c r="A305" s="8" t="s">
        <v>15</v>
      </c>
      <c r="B305" s="8" t="s">
        <v>52</v>
      </c>
      <c r="C305" s="10">
        <v>4</v>
      </c>
      <c r="D305" s="10">
        <v>25</v>
      </c>
      <c r="E305" s="12">
        <v>40000</v>
      </c>
      <c r="F305" s="10">
        <v>25</v>
      </c>
      <c r="G305" s="17">
        <f t="shared" si="4"/>
        <v>5</v>
      </c>
    </row>
    <row r="306" spans="1:7">
      <c r="A306" s="8" t="s">
        <v>71</v>
      </c>
      <c r="B306" s="8" t="s">
        <v>279</v>
      </c>
      <c r="C306" s="10">
        <v>2</v>
      </c>
      <c r="D306" s="10">
        <v>6</v>
      </c>
      <c r="E306" s="12">
        <v>31523.565441345683</v>
      </c>
      <c r="F306" s="10">
        <v>6</v>
      </c>
      <c r="G306" s="17">
        <f t="shared" si="4"/>
        <v>1</v>
      </c>
    </row>
    <row r="307" spans="1:7">
      <c r="A307" s="8" t="s">
        <v>15</v>
      </c>
      <c r="B307" s="8" t="s">
        <v>20</v>
      </c>
      <c r="C307" s="10">
        <v>4</v>
      </c>
      <c r="D307" s="10">
        <v>4</v>
      </c>
      <c r="E307" s="12">
        <v>41000</v>
      </c>
      <c r="F307" s="10">
        <v>4</v>
      </c>
      <c r="G307" s="17">
        <f t="shared" si="4"/>
        <v>1</v>
      </c>
    </row>
    <row r="308" spans="1:7">
      <c r="A308" s="8" t="s">
        <v>8</v>
      </c>
      <c r="B308" s="8" t="s">
        <v>52</v>
      </c>
      <c r="C308" s="10">
        <v>2</v>
      </c>
      <c r="D308" s="10">
        <v>10</v>
      </c>
      <c r="E308" s="12">
        <v>24931.083362419595</v>
      </c>
      <c r="F308" s="10">
        <v>10</v>
      </c>
      <c r="G308" s="17">
        <f t="shared" si="4"/>
        <v>2</v>
      </c>
    </row>
    <row r="309" spans="1:7">
      <c r="A309" s="8" t="s">
        <v>15</v>
      </c>
      <c r="B309" s="8" t="s">
        <v>52</v>
      </c>
      <c r="C309" s="10">
        <v>4</v>
      </c>
      <c r="D309" s="10">
        <v>15</v>
      </c>
      <c r="E309" s="12">
        <v>125000</v>
      </c>
      <c r="F309" s="10">
        <v>15</v>
      </c>
      <c r="G309" s="17">
        <f t="shared" si="4"/>
        <v>3</v>
      </c>
    </row>
    <row r="310" spans="1:7">
      <c r="A310" s="8" t="s">
        <v>88</v>
      </c>
      <c r="B310" s="8" t="s">
        <v>20</v>
      </c>
      <c r="C310" s="10">
        <v>5</v>
      </c>
      <c r="D310" s="10">
        <v>8</v>
      </c>
      <c r="E310" s="12">
        <v>59001.691381819612</v>
      </c>
      <c r="F310" s="10">
        <v>8</v>
      </c>
      <c r="G310" s="17">
        <f t="shared" si="4"/>
        <v>2</v>
      </c>
    </row>
    <row r="311" spans="1:7">
      <c r="A311" s="8" t="s">
        <v>166</v>
      </c>
      <c r="B311" s="8" t="s">
        <v>20</v>
      </c>
      <c r="C311" s="10">
        <v>5</v>
      </c>
      <c r="D311" s="10">
        <v>12</v>
      </c>
      <c r="E311" s="12">
        <v>10956.982885192734</v>
      </c>
      <c r="F311" s="10">
        <v>12</v>
      </c>
      <c r="G311" s="17">
        <f t="shared" si="4"/>
        <v>2</v>
      </c>
    </row>
    <row r="312" spans="1:7">
      <c r="A312" s="8" t="s">
        <v>15</v>
      </c>
      <c r="B312" s="8" t="s">
        <v>20</v>
      </c>
      <c r="C312" s="10">
        <v>3</v>
      </c>
      <c r="D312" s="10">
        <v>6</v>
      </c>
      <c r="E312" s="12">
        <v>70000</v>
      </c>
      <c r="F312" s="10">
        <v>6</v>
      </c>
      <c r="G312" s="17">
        <f t="shared" si="4"/>
        <v>1</v>
      </c>
    </row>
    <row r="313" spans="1:7">
      <c r="A313" s="8" t="s">
        <v>15</v>
      </c>
      <c r="B313" s="8" t="s">
        <v>67</v>
      </c>
      <c r="C313" s="10">
        <v>5</v>
      </c>
      <c r="D313" s="10">
        <v>18</v>
      </c>
      <c r="E313" s="12">
        <v>400000</v>
      </c>
      <c r="F313" s="10">
        <v>18</v>
      </c>
      <c r="G313" s="17">
        <f t="shared" si="4"/>
        <v>4</v>
      </c>
    </row>
    <row r="314" spans="1:7">
      <c r="A314" s="8" t="s">
        <v>15</v>
      </c>
      <c r="B314" s="8" t="s">
        <v>20</v>
      </c>
      <c r="C314" s="10">
        <v>4</v>
      </c>
      <c r="D314" s="10">
        <v>1</v>
      </c>
      <c r="E314" s="12">
        <v>55000</v>
      </c>
      <c r="F314" s="10">
        <v>1</v>
      </c>
      <c r="G314" s="17">
        <f t="shared" si="4"/>
        <v>0</v>
      </c>
    </row>
    <row r="315" spans="1:7">
      <c r="A315" s="8" t="s">
        <v>15</v>
      </c>
      <c r="B315" s="8" t="s">
        <v>20</v>
      </c>
      <c r="C315" s="10">
        <v>4</v>
      </c>
      <c r="D315" s="10">
        <v>11</v>
      </c>
      <c r="E315" s="12">
        <v>60000</v>
      </c>
      <c r="F315" s="10">
        <v>11</v>
      </c>
      <c r="G315" s="17">
        <f t="shared" si="4"/>
        <v>2</v>
      </c>
    </row>
    <row r="316" spans="1:7">
      <c r="A316" s="8" t="s">
        <v>8</v>
      </c>
      <c r="B316" s="8" t="s">
        <v>52</v>
      </c>
      <c r="C316" s="10">
        <v>4</v>
      </c>
      <c r="D316" s="10">
        <v>10</v>
      </c>
      <c r="E316" s="12">
        <v>17807.916687442568</v>
      </c>
      <c r="F316" s="10">
        <v>10</v>
      </c>
      <c r="G316" s="17">
        <f t="shared" si="4"/>
        <v>2</v>
      </c>
    </row>
    <row r="317" spans="1:7">
      <c r="A317" s="8" t="s">
        <v>38</v>
      </c>
      <c r="B317" s="8" t="s">
        <v>52</v>
      </c>
      <c r="C317" s="10">
        <v>4</v>
      </c>
      <c r="D317" s="10">
        <v>4</v>
      </c>
      <c r="E317" s="12">
        <v>40000</v>
      </c>
      <c r="F317" s="10">
        <v>4</v>
      </c>
      <c r="G317" s="17">
        <f t="shared" si="4"/>
        <v>1</v>
      </c>
    </row>
    <row r="318" spans="1:7">
      <c r="A318" s="8" t="s">
        <v>15</v>
      </c>
      <c r="B318" s="8" t="s">
        <v>20</v>
      </c>
      <c r="C318" s="10">
        <v>4</v>
      </c>
      <c r="D318" s="10">
        <v>3</v>
      </c>
      <c r="E318" s="12">
        <v>137500</v>
      </c>
      <c r="F318" s="10">
        <v>3</v>
      </c>
      <c r="G318" s="17">
        <f t="shared" si="4"/>
        <v>1</v>
      </c>
    </row>
    <row r="319" spans="1:7">
      <c r="A319" s="8" t="s">
        <v>111</v>
      </c>
      <c r="B319" s="8" t="s">
        <v>20</v>
      </c>
      <c r="C319" s="10">
        <v>5</v>
      </c>
      <c r="D319" s="10">
        <v>3</v>
      </c>
      <c r="E319" s="12">
        <v>4545</v>
      </c>
      <c r="F319" s="10">
        <v>3</v>
      </c>
      <c r="G319" s="17">
        <f t="shared" si="4"/>
        <v>1</v>
      </c>
    </row>
    <row r="320" spans="1:7">
      <c r="A320" s="8" t="s">
        <v>71</v>
      </c>
      <c r="B320" s="8" t="s">
        <v>20</v>
      </c>
      <c r="C320" s="10">
        <v>4</v>
      </c>
      <c r="D320" s="10">
        <v>5</v>
      </c>
      <c r="E320" s="12">
        <v>45709.169889951241</v>
      </c>
      <c r="F320" s="10">
        <v>5</v>
      </c>
      <c r="G320" s="17">
        <f t="shared" si="4"/>
        <v>1</v>
      </c>
    </row>
    <row r="321" spans="1:7">
      <c r="A321" s="8" t="s">
        <v>15</v>
      </c>
      <c r="B321" s="8" t="s">
        <v>67</v>
      </c>
      <c r="C321" s="10">
        <v>4</v>
      </c>
      <c r="D321" s="10">
        <v>4</v>
      </c>
      <c r="E321" s="12">
        <v>47000</v>
      </c>
      <c r="F321" s="10">
        <v>4</v>
      </c>
      <c r="G321" s="17">
        <f t="shared" si="4"/>
        <v>1</v>
      </c>
    </row>
    <row r="322" spans="1:7">
      <c r="A322" s="8" t="s">
        <v>15</v>
      </c>
      <c r="B322" s="8" t="s">
        <v>20</v>
      </c>
      <c r="C322" s="10">
        <v>5</v>
      </c>
      <c r="D322" s="10">
        <v>20</v>
      </c>
      <c r="E322" s="12">
        <v>65000</v>
      </c>
      <c r="F322" s="10">
        <v>20</v>
      </c>
      <c r="G322" s="17">
        <f t="shared" si="4"/>
        <v>4</v>
      </c>
    </row>
    <row r="323" spans="1:7">
      <c r="A323" s="8" t="s">
        <v>347</v>
      </c>
      <c r="B323" s="8" t="s">
        <v>3999</v>
      </c>
      <c r="C323" s="10">
        <v>4</v>
      </c>
      <c r="D323" s="10">
        <v>1</v>
      </c>
      <c r="E323" s="12">
        <v>10809.503829551191</v>
      </c>
      <c r="F323" s="10">
        <v>1</v>
      </c>
      <c r="G323" s="17">
        <f t="shared" ref="G323:G386" si="5">ROUND(F323/5,0)</f>
        <v>0</v>
      </c>
    </row>
    <row r="324" spans="1:7">
      <c r="A324" s="8" t="s">
        <v>15</v>
      </c>
      <c r="B324" s="8" t="s">
        <v>52</v>
      </c>
      <c r="C324" s="10">
        <v>4</v>
      </c>
      <c r="D324" s="10">
        <v>6</v>
      </c>
      <c r="E324" s="12">
        <v>92000</v>
      </c>
      <c r="F324" s="10">
        <v>6</v>
      </c>
      <c r="G324" s="17">
        <f t="shared" si="5"/>
        <v>1</v>
      </c>
    </row>
    <row r="325" spans="1:7">
      <c r="A325" s="8" t="s">
        <v>166</v>
      </c>
      <c r="B325" s="8" t="s">
        <v>52</v>
      </c>
      <c r="C325" s="10">
        <v>4</v>
      </c>
      <c r="D325" s="10">
        <v>4</v>
      </c>
      <c r="E325" s="12">
        <v>22000</v>
      </c>
      <c r="F325" s="10">
        <v>4</v>
      </c>
      <c r="G325" s="17">
        <f t="shared" si="5"/>
        <v>1</v>
      </c>
    </row>
    <row r="326" spans="1:7">
      <c r="A326" s="8" t="s">
        <v>15</v>
      </c>
      <c r="B326" s="8" t="s">
        <v>52</v>
      </c>
      <c r="C326" s="10">
        <v>3</v>
      </c>
      <c r="D326" s="10">
        <v>5</v>
      </c>
      <c r="E326" s="12">
        <v>108000</v>
      </c>
      <c r="F326" s="10">
        <v>5</v>
      </c>
      <c r="G326" s="17">
        <f t="shared" si="5"/>
        <v>1</v>
      </c>
    </row>
    <row r="327" spans="1:7">
      <c r="A327" s="8" t="s">
        <v>15</v>
      </c>
      <c r="B327" s="8" t="s">
        <v>20</v>
      </c>
      <c r="C327" s="10">
        <v>2</v>
      </c>
      <c r="D327" s="10">
        <v>15</v>
      </c>
      <c r="E327" s="12">
        <v>61000</v>
      </c>
      <c r="F327" s="10">
        <v>15</v>
      </c>
      <c r="G327" s="17">
        <f t="shared" si="5"/>
        <v>3</v>
      </c>
    </row>
    <row r="328" spans="1:7">
      <c r="A328" s="8" t="s">
        <v>88</v>
      </c>
      <c r="B328" s="8" t="s">
        <v>52</v>
      </c>
      <c r="C328" s="10">
        <v>3</v>
      </c>
      <c r="D328" s="10">
        <v>10</v>
      </c>
      <c r="E328" s="12">
        <v>63918.498996971248</v>
      </c>
      <c r="F328" s="10">
        <v>10</v>
      </c>
      <c r="G328" s="17">
        <f t="shared" si="5"/>
        <v>2</v>
      </c>
    </row>
    <row r="329" spans="1:7">
      <c r="A329" s="8" t="s">
        <v>15</v>
      </c>
      <c r="B329" s="8" t="s">
        <v>20</v>
      </c>
      <c r="C329" s="10">
        <v>5</v>
      </c>
      <c r="D329" s="10">
        <v>8</v>
      </c>
      <c r="E329" s="12">
        <v>50000</v>
      </c>
      <c r="F329" s="10">
        <v>8</v>
      </c>
      <c r="G329" s="17">
        <f t="shared" si="5"/>
        <v>2</v>
      </c>
    </row>
    <row r="330" spans="1:7">
      <c r="A330" s="8" t="s">
        <v>15</v>
      </c>
      <c r="B330" s="8" t="s">
        <v>310</v>
      </c>
      <c r="C330" s="10">
        <v>5</v>
      </c>
      <c r="D330" s="10">
        <v>8</v>
      </c>
      <c r="E330" s="12">
        <v>150000</v>
      </c>
      <c r="F330" s="10">
        <v>8</v>
      </c>
      <c r="G330" s="17">
        <f t="shared" si="5"/>
        <v>2</v>
      </c>
    </row>
    <row r="331" spans="1:7">
      <c r="A331" s="8" t="s">
        <v>8</v>
      </c>
      <c r="B331" s="8" t="s">
        <v>20</v>
      </c>
      <c r="C331" s="10">
        <v>4</v>
      </c>
      <c r="D331" s="10">
        <v>17</v>
      </c>
      <c r="E331" s="12">
        <v>7123.1666749770275</v>
      </c>
      <c r="F331" s="10">
        <v>17</v>
      </c>
      <c r="G331" s="17">
        <f t="shared" si="5"/>
        <v>3</v>
      </c>
    </row>
    <row r="332" spans="1:7">
      <c r="A332" s="8" t="s">
        <v>416</v>
      </c>
      <c r="B332" s="8" t="s">
        <v>52</v>
      </c>
      <c r="C332" s="10">
        <v>4</v>
      </c>
      <c r="D332" s="10">
        <v>5</v>
      </c>
      <c r="E332" s="12">
        <v>150000</v>
      </c>
      <c r="F332" s="10">
        <v>5</v>
      </c>
      <c r="G332" s="17">
        <f t="shared" si="5"/>
        <v>1</v>
      </c>
    </row>
    <row r="333" spans="1:7">
      <c r="A333" s="8" t="s">
        <v>15</v>
      </c>
      <c r="B333" s="8" t="s">
        <v>67</v>
      </c>
      <c r="C333" s="10">
        <v>4</v>
      </c>
      <c r="D333" s="10">
        <v>3</v>
      </c>
      <c r="E333" s="12">
        <v>45000</v>
      </c>
      <c r="F333" s="10">
        <v>3</v>
      </c>
      <c r="G333" s="17">
        <f t="shared" si="5"/>
        <v>1</v>
      </c>
    </row>
    <row r="334" spans="1:7">
      <c r="A334" s="8" t="s">
        <v>15</v>
      </c>
      <c r="B334" s="8" t="s">
        <v>52</v>
      </c>
      <c r="C334" s="10">
        <v>5</v>
      </c>
      <c r="D334" s="10">
        <v>5</v>
      </c>
      <c r="E334" s="12">
        <v>135000</v>
      </c>
      <c r="F334" s="10">
        <v>5</v>
      </c>
      <c r="G334" s="17">
        <f t="shared" si="5"/>
        <v>1</v>
      </c>
    </row>
    <row r="335" spans="1:7">
      <c r="A335" s="8" t="s">
        <v>8</v>
      </c>
      <c r="B335" s="8" t="s">
        <v>20</v>
      </c>
      <c r="C335" s="10">
        <v>3</v>
      </c>
      <c r="D335" s="10">
        <v>3</v>
      </c>
      <c r="E335" s="12">
        <v>6410.8500074793246</v>
      </c>
      <c r="F335" s="10">
        <v>3</v>
      </c>
      <c r="G335" s="17">
        <f t="shared" si="5"/>
        <v>1</v>
      </c>
    </row>
    <row r="336" spans="1:7">
      <c r="A336" s="8" t="s">
        <v>15</v>
      </c>
      <c r="B336" s="8" t="s">
        <v>52</v>
      </c>
      <c r="C336" s="10">
        <v>4</v>
      </c>
      <c r="D336" s="10">
        <v>10</v>
      </c>
      <c r="E336" s="12">
        <v>29000</v>
      </c>
      <c r="F336" s="10">
        <v>10</v>
      </c>
      <c r="G336" s="17">
        <f t="shared" si="5"/>
        <v>2</v>
      </c>
    </row>
    <row r="337" spans="1:7">
      <c r="A337" s="8" t="s">
        <v>8</v>
      </c>
      <c r="B337" s="8" t="s">
        <v>52</v>
      </c>
      <c r="C337" s="10">
        <v>5</v>
      </c>
      <c r="D337" s="10">
        <v>13</v>
      </c>
      <c r="E337" s="12">
        <v>13000</v>
      </c>
      <c r="F337" s="10">
        <v>13</v>
      </c>
      <c r="G337" s="17">
        <f t="shared" si="5"/>
        <v>3</v>
      </c>
    </row>
    <row r="338" spans="1:7">
      <c r="A338" s="8" t="s">
        <v>15</v>
      </c>
      <c r="B338" s="8" t="s">
        <v>20</v>
      </c>
      <c r="C338" s="10">
        <v>5</v>
      </c>
      <c r="D338" s="10">
        <v>3</v>
      </c>
      <c r="E338" s="12">
        <v>63000</v>
      </c>
      <c r="F338" s="10">
        <v>3.5</v>
      </c>
      <c r="G338" s="17">
        <f t="shared" si="5"/>
        <v>1</v>
      </c>
    </row>
    <row r="339" spans="1:7">
      <c r="A339" s="8" t="s">
        <v>15</v>
      </c>
      <c r="B339" s="8" t="s">
        <v>20</v>
      </c>
      <c r="C339" s="10">
        <v>4</v>
      </c>
      <c r="D339" s="10">
        <v>6</v>
      </c>
      <c r="E339" s="12">
        <v>95000</v>
      </c>
      <c r="F339" s="10">
        <v>6</v>
      </c>
      <c r="G339" s="17">
        <f t="shared" si="5"/>
        <v>1</v>
      </c>
    </row>
    <row r="340" spans="1:7">
      <c r="A340" s="8" t="s">
        <v>71</v>
      </c>
      <c r="B340" s="8" t="s">
        <v>20</v>
      </c>
      <c r="C340" s="10">
        <v>4</v>
      </c>
      <c r="D340" s="10">
        <v>6</v>
      </c>
      <c r="E340" s="12">
        <v>100000</v>
      </c>
      <c r="F340" s="10">
        <v>6</v>
      </c>
      <c r="G340" s="17">
        <f t="shared" si="5"/>
        <v>1</v>
      </c>
    </row>
    <row r="341" spans="1:7">
      <c r="A341" s="8" t="s">
        <v>8</v>
      </c>
      <c r="B341" s="8" t="s">
        <v>3999</v>
      </c>
      <c r="C341" s="10">
        <v>4</v>
      </c>
      <c r="D341" s="10">
        <v>9</v>
      </c>
      <c r="E341" s="12">
        <v>3800</v>
      </c>
      <c r="F341" s="10">
        <v>9</v>
      </c>
      <c r="G341" s="17">
        <f t="shared" si="5"/>
        <v>2</v>
      </c>
    </row>
    <row r="342" spans="1:7">
      <c r="A342" s="8" t="s">
        <v>143</v>
      </c>
      <c r="B342" s="8" t="s">
        <v>356</v>
      </c>
      <c r="C342" s="10">
        <v>4</v>
      </c>
      <c r="D342" s="10">
        <v>5</v>
      </c>
      <c r="E342" s="12">
        <v>11400</v>
      </c>
      <c r="F342" s="10">
        <v>5</v>
      </c>
      <c r="G342" s="17">
        <f t="shared" si="5"/>
        <v>1</v>
      </c>
    </row>
    <row r="343" spans="1:7">
      <c r="A343" s="8" t="s">
        <v>88</v>
      </c>
      <c r="B343" s="8" t="s">
        <v>20</v>
      </c>
      <c r="C343" s="10">
        <v>4</v>
      </c>
      <c r="D343" s="10">
        <v>10</v>
      </c>
      <c r="E343" s="12">
        <v>55068.245289698301</v>
      </c>
      <c r="F343" s="10">
        <v>10</v>
      </c>
      <c r="G343" s="17">
        <f t="shared" si="5"/>
        <v>2</v>
      </c>
    </row>
    <row r="344" spans="1:7">
      <c r="A344" s="8" t="s">
        <v>15</v>
      </c>
      <c r="B344" s="8" t="s">
        <v>52</v>
      </c>
      <c r="C344" s="10">
        <v>3</v>
      </c>
      <c r="D344" s="10">
        <v>10</v>
      </c>
      <c r="E344" s="12">
        <v>53000</v>
      </c>
      <c r="F344" s="10">
        <v>10</v>
      </c>
      <c r="G344" s="17">
        <f t="shared" si="5"/>
        <v>2</v>
      </c>
    </row>
    <row r="345" spans="1:7">
      <c r="A345" s="8" t="s">
        <v>15</v>
      </c>
      <c r="B345" s="8" t="s">
        <v>279</v>
      </c>
      <c r="C345" s="10">
        <v>4</v>
      </c>
      <c r="D345" s="10">
        <v>3</v>
      </c>
      <c r="E345" s="12">
        <v>130000</v>
      </c>
      <c r="F345" s="10">
        <v>3</v>
      </c>
      <c r="G345" s="17">
        <f t="shared" si="5"/>
        <v>1</v>
      </c>
    </row>
    <row r="346" spans="1:7">
      <c r="A346" s="8" t="s">
        <v>8</v>
      </c>
      <c r="B346" s="8" t="s">
        <v>20</v>
      </c>
      <c r="C346" s="10">
        <v>5</v>
      </c>
      <c r="D346" s="10">
        <v>2</v>
      </c>
      <c r="E346" s="12">
        <v>6588.9291743537506</v>
      </c>
      <c r="F346" s="10">
        <v>2</v>
      </c>
      <c r="G346" s="17">
        <f t="shared" si="5"/>
        <v>0</v>
      </c>
    </row>
    <row r="347" spans="1:7">
      <c r="A347" s="8" t="s">
        <v>88</v>
      </c>
      <c r="B347" s="8" t="s">
        <v>356</v>
      </c>
      <c r="C347" s="10">
        <v>3</v>
      </c>
      <c r="D347" s="10">
        <v>5</v>
      </c>
      <c r="E347" s="12">
        <v>157337.8436848523</v>
      </c>
      <c r="F347" s="10">
        <v>5</v>
      </c>
      <c r="G347" s="17">
        <f t="shared" si="5"/>
        <v>1</v>
      </c>
    </row>
    <row r="348" spans="1:7">
      <c r="A348" s="8" t="s">
        <v>15</v>
      </c>
      <c r="B348" s="8" t="s">
        <v>20</v>
      </c>
      <c r="C348" s="10">
        <v>5</v>
      </c>
      <c r="D348" s="10">
        <v>9</v>
      </c>
      <c r="E348" s="12">
        <v>44200</v>
      </c>
      <c r="F348" s="10">
        <v>9</v>
      </c>
      <c r="G348" s="17">
        <f t="shared" si="5"/>
        <v>2</v>
      </c>
    </row>
    <row r="349" spans="1:7">
      <c r="A349" s="8" t="s">
        <v>15</v>
      </c>
      <c r="B349" s="8" t="s">
        <v>52</v>
      </c>
      <c r="C349" s="10">
        <v>3</v>
      </c>
      <c r="D349" s="10">
        <v>6</v>
      </c>
      <c r="E349" s="12">
        <v>56000</v>
      </c>
      <c r="F349" s="10">
        <v>6</v>
      </c>
      <c r="G349" s="17">
        <f t="shared" si="5"/>
        <v>1</v>
      </c>
    </row>
    <row r="350" spans="1:7">
      <c r="A350" s="8" t="s">
        <v>15</v>
      </c>
      <c r="B350" s="8" t="s">
        <v>279</v>
      </c>
      <c r="C350" s="10">
        <v>3</v>
      </c>
      <c r="D350" s="10">
        <v>15</v>
      </c>
      <c r="E350" s="12">
        <v>72500</v>
      </c>
      <c r="F350" s="10">
        <v>15</v>
      </c>
      <c r="G350" s="17">
        <f t="shared" si="5"/>
        <v>3</v>
      </c>
    </row>
    <row r="351" spans="1:7">
      <c r="A351" s="8" t="s">
        <v>88</v>
      </c>
      <c r="B351" s="8" t="s">
        <v>20</v>
      </c>
      <c r="C351" s="10">
        <v>4</v>
      </c>
      <c r="D351" s="10">
        <v>20</v>
      </c>
      <c r="E351" s="12">
        <v>73752.11422727452</v>
      </c>
      <c r="F351" s="10">
        <v>20</v>
      </c>
      <c r="G351" s="17">
        <f t="shared" si="5"/>
        <v>4</v>
      </c>
    </row>
    <row r="352" spans="1:7">
      <c r="A352" s="8" t="s">
        <v>71</v>
      </c>
      <c r="B352" s="8" t="s">
        <v>20</v>
      </c>
      <c r="C352" s="10">
        <v>1</v>
      </c>
      <c r="D352" s="10">
        <v>16</v>
      </c>
      <c r="E352" s="12">
        <v>170000</v>
      </c>
      <c r="F352" s="10">
        <v>16</v>
      </c>
      <c r="G352" s="17">
        <f t="shared" si="5"/>
        <v>3</v>
      </c>
    </row>
    <row r="353" spans="1:7">
      <c r="A353" s="8" t="s">
        <v>15</v>
      </c>
      <c r="B353" s="8" t="s">
        <v>52</v>
      </c>
      <c r="C353" s="10">
        <v>3</v>
      </c>
      <c r="D353" s="10">
        <v>0</v>
      </c>
      <c r="E353" s="12">
        <v>68000</v>
      </c>
      <c r="F353" s="10">
        <v>0.5</v>
      </c>
      <c r="G353" s="17">
        <f t="shared" si="5"/>
        <v>0</v>
      </c>
    </row>
    <row r="354" spans="1:7">
      <c r="A354" s="8" t="s">
        <v>15</v>
      </c>
      <c r="B354" s="8" t="s">
        <v>20</v>
      </c>
      <c r="C354" s="10">
        <v>5</v>
      </c>
      <c r="D354" s="10">
        <v>11</v>
      </c>
      <c r="E354" s="12">
        <v>75000</v>
      </c>
      <c r="F354" s="10">
        <v>11</v>
      </c>
      <c r="G354" s="17">
        <f t="shared" si="5"/>
        <v>2</v>
      </c>
    </row>
    <row r="355" spans="1:7">
      <c r="A355" s="8" t="s">
        <v>15</v>
      </c>
      <c r="B355" s="8" t="s">
        <v>4001</v>
      </c>
      <c r="C355" s="10">
        <v>5</v>
      </c>
      <c r="D355" s="10">
        <v>8</v>
      </c>
      <c r="E355" s="12">
        <v>62500</v>
      </c>
      <c r="F355" s="10">
        <v>8</v>
      </c>
      <c r="G355" s="17">
        <f t="shared" si="5"/>
        <v>2</v>
      </c>
    </row>
    <row r="356" spans="1:7">
      <c r="A356" s="8" t="s">
        <v>8</v>
      </c>
      <c r="B356" s="8" t="s">
        <v>52</v>
      </c>
      <c r="C356" s="10">
        <v>4</v>
      </c>
      <c r="D356" s="10">
        <v>7</v>
      </c>
      <c r="E356" s="12">
        <v>25000</v>
      </c>
      <c r="F356" s="10">
        <v>7</v>
      </c>
      <c r="G356" s="17">
        <f t="shared" si="5"/>
        <v>1</v>
      </c>
    </row>
    <row r="357" spans="1:7">
      <c r="A357" s="8" t="s">
        <v>447</v>
      </c>
      <c r="B357" s="8" t="s">
        <v>356</v>
      </c>
      <c r="C357" s="10">
        <v>2</v>
      </c>
      <c r="D357" s="10">
        <v>4</v>
      </c>
      <c r="E357" s="12">
        <v>68954.520184280962</v>
      </c>
      <c r="F357" s="10">
        <v>4</v>
      </c>
      <c r="G357" s="17">
        <f t="shared" si="5"/>
        <v>1</v>
      </c>
    </row>
    <row r="358" spans="1:7">
      <c r="A358" s="8" t="s">
        <v>15</v>
      </c>
      <c r="B358" s="8" t="s">
        <v>20</v>
      </c>
      <c r="C358" s="10">
        <v>4</v>
      </c>
      <c r="D358" s="10">
        <v>8</v>
      </c>
      <c r="E358" s="12">
        <v>85000</v>
      </c>
      <c r="F358" s="10">
        <v>8</v>
      </c>
      <c r="G358" s="17">
        <f t="shared" si="5"/>
        <v>2</v>
      </c>
    </row>
    <row r="359" spans="1:7">
      <c r="A359" s="8" t="s">
        <v>71</v>
      </c>
      <c r="B359" s="8" t="s">
        <v>52</v>
      </c>
      <c r="C359" s="10">
        <v>4</v>
      </c>
      <c r="D359" s="10">
        <v>8</v>
      </c>
      <c r="E359" s="12">
        <v>67775.665698893223</v>
      </c>
      <c r="F359" s="10">
        <v>8</v>
      </c>
      <c r="G359" s="17">
        <f t="shared" si="5"/>
        <v>2</v>
      </c>
    </row>
    <row r="360" spans="1:7">
      <c r="A360" s="8" t="s">
        <v>15</v>
      </c>
      <c r="B360" s="8" t="s">
        <v>52</v>
      </c>
      <c r="C360" s="10">
        <v>4</v>
      </c>
      <c r="D360" s="10">
        <v>25</v>
      </c>
      <c r="E360" s="12">
        <v>89000</v>
      </c>
      <c r="F360" s="10">
        <v>25</v>
      </c>
      <c r="G360" s="17">
        <f t="shared" si="5"/>
        <v>5</v>
      </c>
    </row>
    <row r="361" spans="1:7">
      <c r="A361" s="8" t="s">
        <v>111</v>
      </c>
      <c r="B361" s="8" t="s">
        <v>20</v>
      </c>
      <c r="C361" s="10">
        <v>5</v>
      </c>
      <c r="D361" s="10">
        <v>3</v>
      </c>
      <c r="E361" s="12">
        <v>35000</v>
      </c>
      <c r="F361" s="10">
        <v>3</v>
      </c>
      <c r="G361" s="17">
        <f t="shared" si="5"/>
        <v>1</v>
      </c>
    </row>
    <row r="362" spans="1:7">
      <c r="A362" s="8" t="s">
        <v>15</v>
      </c>
      <c r="B362" s="8" t="s">
        <v>52</v>
      </c>
      <c r="C362" s="10">
        <v>5</v>
      </c>
      <c r="D362" s="10">
        <v>4</v>
      </c>
      <c r="E362" s="12">
        <v>47500</v>
      </c>
      <c r="F362" s="10">
        <v>4</v>
      </c>
      <c r="G362" s="17">
        <f t="shared" si="5"/>
        <v>1</v>
      </c>
    </row>
    <row r="363" spans="1:7">
      <c r="A363" s="8" t="s">
        <v>15</v>
      </c>
      <c r="B363" s="8" t="s">
        <v>52</v>
      </c>
      <c r="C363" s="10">
        <v>3</v>
      </c>
      <c r="D363" s="10">
        <v>20</v>
      </c>
      <c r="E363" s="12">
        <v>130000</v>
      </c>
      <c r="F363" s="10">
        <v>20</v>
      </c>
      <c r="G363" s="17">
        <f t="shared" si="5"/>
        <v>4</v>
      </c>
    </row>
    <row r="364" spans="1:7">
      <c r="A364" s="8" t="s">
        <v>8</v>
      </c>
      <c r="B364" s="8" t="s">
        <v>4001</v>
      </c>
      <c r="C364" s="10">
        <v>3</v>
      </c>
      <c r="D364" s="10">
        <v>3</v>
      </c>
      <c r="E364" s="12">
        <v>18000</v>
      </c>
      <c r="F364" s="10">
        <v>3</v>
      </c>
      <c r="G364" s="17">
        <f t="shared" si="5"/>
        <v>1</v>
      </c>
    </row>
    <row r="365" spans="1:7">
      <c r="A365" s="8" t="s">
        <v>8</v>
      </c>
      <c r="B365" s="8" t="s">
        <v>52</v>
      </c>
      <c r="C365" s="10">
        <v>2</v>
      </c>
      <c r="D365" s="10">
        <v>10</v>
      </c>
      <c r="E365" s="12">
        <v>8547.8000099724322</v>
      </c>
      <c r="F365" s="10">
        <v>10</v>
      </c>
      <c r="G365" s="17">
        <f t="shared" si="5"/>
        <v>2</v>
      </c>
    </row>
    <row r="366" spans="1:7">
      <c r="A366" s="8" t="s">
        <v>15</v>
      </c>
      <c r="B366" s="8" t="s">
        <v>52</v>
      </c>
      <c r="C366" s="10">
        <v>3</v>
      </c>
      <c r="D366" s="10">
        <v>15</v>
      </c>
      <c r="E366" s="12">
        <v>41932</v>
      </c>
      <c r="F366" s="10">
        <v>15</v>
      </c>
      <c r="G366" s="17">
        <f t="shared" si="5"/>
        <v>3</v>
      </c>
    </row>
    <row r="367" spans="1:7">
      <c r="A367" s="8" t="s">
        <v>143</v>
      </c>
      <c r="B367" s="8" t="s">
        <v>356</v>
      </c>
      <c r="C367" s="10">
        <v>5</v>
      </c>
      <c r="D367" s="10">
        <v>8</v>
      </c>
      <c r="E367" s="12">
        <v>220700</v>
      </c>
      <c r="F367" s="10">
        <v>8</v>
      </c>
      <c r="G367" s="17">
        <f t="shared" si="5"/>
        <v>2</v>
      </c>
    </row>
    <row r="368" spans="1:7">
      <c r="A368" s="8" t="s">
        <v>15</v>
      </c>
      <c r="B368" s="8" t="s">
        <v>4001</v>
      </c>
      <c r="C368" s="10">
        <v>3</v>
      </c>
      <c r="D368" s="10">
        <v>5</v>
      </c>
      <c r="E368" s="12">
        <v>194000</v>
      </c>
      <c r="F368" s="10">
        <v>5</v>
      </c>
      <c r="G368" s="17">
        <f t="shared" si="5"/>
        <v>1</v>
      </c>
    </row>
    <row r="369" spans="1:7">
      <c r="A369" s="8" t="s">
        <v>8</v>
      </c>
      <c r="B369" s="8" t="s">
        <v>20</v>
      </c>
      <c r="C369" s="10">
        <v>4</v>
      </c>
      <c r="D369" s="10">
        <v>8</v>
      </c>
      <c r="E369" s="12">
        <v>160271.25018698312</v>
      </c>
      <c r="F369" s="10">
        <v>8</v>
      </c>
      <c r="G369" s="17">
        <f t="shared" si="5"/>
        <v>2</v>
      </c>
    </row>
    <row r="370" spans="1:7">
      <c r="A370" s="8" t="s">
        <v>8</v>
      </c>
      <c r="B370" s="8" t="s">
        <v>52</v>
      </c>
      <c r="C370" s="10">
        <v>3</v>
      </c>
      <c r="D370" s="10">
        <v>1</v>
      </c>
      <c r="E370" s="12">
        <v>8903.9583437212841</v>
      </c>
      <c r="F370" s="10">
        <v>1</v>
      </c>
      <c r="G370" s="17">
        <f t="shared" si="5"/>
        <v>0</v>
      </c>
    </row>
    <row r="371" spans="1:7">
      <c r="A371" s="8" t="s">
        <v>88</v>
      </c>
      <c r="B371" s="8" t="s">
        <v>20</v>
      </c>
      <c r="C371" s="10">
        <v>4</v>
      </c>
      <c r="D371" s="10">
        <v>8</v>
      </c>
      <c r="E371" s="12">
        <v>78668.921842426149</v>
      </c>
      <c r="F371" s="10">
        <v>8</v>
      </c>
      <c r="G371" s="17">
        <f t="shared" si="5"/>
        <v>2</v>
      </c>
    </row>
    <row r="372" spans="1:7">
      <c r="A372" s="8" t="s">
        <v>30</v>
      </c>
      <c r="B372" s="8" t="s">
        <v>52</v>
      </c>
      <c r="C372" s="10">
        <v>3</v>
      </c>
      <c r="D372" s="10">
        <v>6</v>
      </c>
      <c r="E372" s="12">
        <v>22867.189901848938</v>
      </c>
      <c r="F372" s="10">
        <v>6</v>
      </c>
      <c r="G372" s="17">
        <f t="shared" si="5"/>
        <v>1</v>
      </c>
    </row>
    <row r="373" spans="1:7">
      <c r="A373" s="8" t="s">
        <v>71</v>
      </c>
      <c r="B373" s="8" t="s">
        <v>4001</v>
      </c>
      <c r="C373" s="10">
        <v>3</v>
      </c>
      <c r="D373" s="10">
        <v>12</v>
      </c>
      <c r="E373" s="12">
        <v>94570.696324037053</v>
      </c>
      <c r="F373" s="10">
        <v>12</v>
      </c>
      <c r="G373" s="17">
        <f t="shared" si="5"/>
        <v>2</v>
      </c>
    </row>
    <row r="374" spans="1:7">
      <c r="A374" s="8" t="s">
        <v>15</v>
      </c>
      <c r="B374" s="8" t="s">
        <v>20</v>
      </c>
      <c r="C374" s="10">
        <v>5</v>
      </c>
      <c r="D374" s="10">
        <v>30</v>
      </c>
      <c r="E374" s="12">
        <v>95000</v>
      </c>
      <c r="F374" s="10">
        <v>30</v>
      </c>
      <c r="G374" s="17">
        <f t="shared" si="5"/>
        <v>6</v>
      </c>
    </row>
    <row r="375" spans="1:7">
      <c r="A375" s="8" t="s">
        <v>8</v>
      </c>
      <c r="B375" s="8" t="s">
        <v>279</v>
      </c>
      <c r="C375" s="10">
        <v>4</v>
      </c>
      <c r="D375" s="10">
        <v>10</v>
      </c>
      <c r="E375" s="12">
        <v>9616.275011218986</v>
      </c>
      <c r="F375" s="10">
        <v>10</v>
      </c>
      <c r="G375" s="17">
        <f t="shared" si="5"/>
        <v>2</v>
      </c>
    </row>
    <row r="376" spans="1:7">
      <c r="A376" s="8" t="s">
        <v>15</v>
      </c>
      <c r="B376" s="8" t="s">
        <v>20</v>
      </c>
      <c r="C376" s="10">
        <v>2</v>
      </c>
      <c r="D376" s="10">
        <v>3</v>
      </c>
      <c r="E376" s="12">
        <v>48000</v>
      </c>
      <c r="F376" s="10">
        <v>3</v>
      </c>
      <c r="G376" s="17">
        <f t="shared" si="5"/>
        <v>1</v>
      </c>
    </row>
    <row r="377" spans="1:7">
      <c r="A377" s="8" t="s">
        <v>15</v>
      </c>
      <c r="B377" s="8" t="s">
        <v>20</v>
      </c>
      <c r="C377" s="10">
        <v>4</v>
      </c>
      <c r="D377" s="10">
        <v>4</v>
      </c>
      <c r="E377" s="12">
        <v>46000</v>
      </c>
      <c r="F377" s="10">
        <v>4</v>
      </c>
      <c r="G377" s="17">
        <f t="shared" si="5"/>
        <v>1</v>
      </c>
    </row>
    <row r="378" spans="1:7">
      <c r="A378" s="8" t="s">
        <v>27</v>
      </c>
      <c r="B378" s="8" t="s">
        <v>3999</v>
      </c>
      <c r="C378" s="10">
        <v>3</v>
      </c>
      <c r="D378" s="10">
        <v>2</v>
      </c>
      <c r="E378" s="12">
        <v>15000</v>
      </c>
      <c r="F378" s="10">
        <v>2</v>
      </c>
      <c r="G378" s="17">
        <f t="shared" si="5"/>
        <v>0</v>
      </c>
    </row>
    <row r="379" spans="1:7">
      <c r="A379" s="8" t="s">
        <v>8</v>
      </c>
      <c r="B379" s="8" t="s">
        <v>52</v>
      </c>
      <c r="C379" s="10">
        <v>2</v>
      </c>
      <c r="D379" s="10">
        <v>11</v>
      </c>
      <c r="E379" s="12">
        <v>11040.908346214392</v>
      </c>
      <c r="F379" s="10">
        <v>11</v>
      </c>
      <c r="G379" s="17">
        <f t="shared" si="5"/>
        <v>2</v>
      </c>
    </row>
    <row r="380" spans="1:7">
      <c r="A380" s="8" t="s">
        <v>71</v>
      </c>
      <c r="B380" s="8" t="s">
        <v>52</v>
      </c>
      <c r="C380" s="10">
        <v>3</v>
      </c>
      <c r="D380" s="10">
        <v>4</v>
      </c>
      <c r="E380" s="12">
        <v>44132.991617883956</v>
      </c>
      <c r="F380" s="10">
        <v>4</v>
      </c>
      <c r="G380" s="17">
        <f t="shared" si="5"/>
        <v>1</v>
      </c>
    </row>
    <row r="381" spans="1:7">
      <c r="A381" s="8" t="s">
        <v>15</v>
      </c>
      <c r="B381" s="8" t="s">
        <v>52</v>
      </c>
      <c r="C381" s="10">
        <v>3</v>
      </c>
      <c r="D381" s="10">
        <v>2</v>
      </c>
      <c r="E381" s="12">
        <v>47000</v>
      </c>
      <c r="F381" s="10">
        <v>2</v>
      </c>
      <c r="G381" s="17">
        <f t="shared" si="5"/>
        <v>0</v>
      </c>
    </row>
    <row r="382" spans="1:7">
      <c r="A382" s="8" t="s">
        <v>15</v>
      </c>
      <c r="B382" s="8" t="s">
        <v>20</v>
      </c>
      <c r="C382" s="10">
        <v>3</v>
      </c>
      <c r="D382" s="10">
        <v>3</v>
      </c>
      <c r="E382" s="12">
        <v>44000</v>
      </c>
      <c r="F382" s="10">
        <v>3</v>
      </c>
      <c r="G382" s="17">
        <f t="shared" si="5"/>
        <v>1</v>
      </c>
    </row>
    <row r="383" spans="1:7">
      <c r="A383" s="8" t="s">
        <v>15</v>
      </c>
      <c r="B383" s="8" t="s">
        <v>310</v>
      </c>
      <c r="C383" s="10">
        <v>4</v>
      </c>
      <c r="D383" s="10">
        <v>4</v>
      </c>
      <c r="E383" s="12">
        <v>55000</v>
      </c>
      <c r="F383" s="10">
        <v>4.5</v>
      </c>
      <c r="G383" s="17">
        <f t="shared" si="5"/>
        <v>1</v>
      </c>
    </row>
    <row r="384" spans="1:7">
      <c r="A384" s="8" t="s">
        <v>48</v>
      </c>
      <c r="B384" s="8" t="s">
        <v>3999</v>
      </c>
      <c r="C384" s="10">
        <v>4</v>
      </c>
      <c r="D384" s="10">
        <v>4</v>
      </c>
      <c r="E384" s="12">
        <v>12000</v>
      </c>
      <c r="F384" s="10">
        <v>4</v>
      </c>
      <c r="G384" s="17">
        <f t="shared" si="5"/>
        <v>1</v>
      </c>
    </row>
    <row r="385" spans="1:7">
      <c r="A385" s="8" t="s">
        <v>15</v>
      </c>
      <c r="B385" s="8" t="s">
        <v>52</v>
      </c>
      <c r="C385" s="10">
        <v>3</v>
      </c>
      <c r="D385" s="10">
        <v>15</v>
      </c>
      <c r="E385" s="12">
        <v>50000</v>
      </c>
      <c r="F385" s="10">
        <v>15</v>
      </c>
      <c r="G385" s="17">
        <f t="shared" si="5"/>
        <v>3</v>
      </c>
    </row>
    <row r="386" spans="1:7">
      <c r="A386" s="8" t="s">
        <v>8</v>
      </c>
      <c r="B386" s="8" t="s">
        <v>20</v>
      </c>
      <c r="C386" s="10">
        <v>2</v>
      </c>
      <c r="D386" s="10">
        <v>4</v>
      </c>
      <c r="E386" s="12">
        <v>13355.937515581925</v>
      </c>
      <c r="F386" s="10">
        <v>4</v>
      </c>
      <c r="G386" s="17">
        <f t="shared" si="5"/>
        <v>1</v>
      </c>
    </row>
    <row r="387" spans="1:7">
      <c r="A387" s="8" t="s">
        <v>65</v>
      </c>
      <c r="B387" s="8" t="s">
        <v>67</v>
      </c>
      <c r="C387" s="10">
        <v>4</v>
      </c>
      <c r="D387" s="10">
        <v>10</v>
      </c>
      <c r="E387" s="12">
        <v>99147</v>
      </c>
      <c r="F387" s="10">
        <v>10</v>
      </c>
      <c r="G387" s="17">
        <f t="shared" ref="G387:G450" si="6">ROUND(F387/5,0)</f>
        <v>2</v>
      </c>
    </row>
    <row r="388" spans="1:7">
      <c r="A388" s="8" t="s">
        <v>15</v>
      </c>
      <c r="B388" s="8" t="s">
        <v>52</v>
      </c>
      <c r="C388" s="10">
        <v>5</v>
      </c>
      <c r="D388" s="10">
        <v>5</v>
      </c>
      <c r="E388" s="12">
        <v>45880</v>
      </c>
      <c r="F388" s="10">
        <v>5</v>
      </c>
      <c r="G388" s="17">
        <f t="shared" si="6"/>
        <v>1</v>
      </c>
    </row>
    <row r="389" spans="1:7">
      <c r="A389" s="8" t="s">
        <v>15</v>
      </c>
      <c r="B389" s="8" t="s">
        <v>52</v>
      </c>
      <c r="C389" s="10">
        <v>4</v>
      </c>
      <c r="D389" s="10">
        <v>5</v>
      </c>
      <c r="E389" s="12">
        <v>70000</v>
      </c>
      <c r="F389" s="10">
        <v>5</v>
      </c>
      <c r="G389" s="17">
        <f t="shared" si="6"/>
        <v>1</v>
      </c>
    </row>
    <row r="390" spans="1:7">
      <c r="A390" s="8" t="s">
        <v>15</v>
      </c>
      <c r="B390" s="8" t="s">
        <v>20</v>
      </c>
      <c r="C390" s="10">
        <v>5</v>
      </c>
      <c r="D390" s="10">
        <v>5</v>
      </c>
      <c r="E390" s="12">
        <v>100000</v>
      </c>
      <c r="F390" s="10">
        <v>5</v>
      </c>
      <c r="G390" s="17">
        <f t="shared" si="6"/>
        <v>1</v>
      </c>
    </row>
    <row r="391" spans="1:7">
      <c r="A391" s="8" t="s">
        <v>425</v>
      </c>
      <c r="B391" s="8" t="s">
        <v>20</v>
      </c>
      <c r="C391" s="10">
        <v>3</v>
      </c>
      <c r="D391" s="10">
        <v>5</v>
      </c>
      <c r="E391" s="12">
        <v>17598.017290051986</v>
      </c>
      <c r="F391" s="10">
        <v>5</v>
      </c>
      <c r="G391" s="17">
        <f t="shared" si="6"/>
        <v>1</v>
      </c>
    </row>
    <row r="392" spans="1:7">
      <c r="A392" s="8" t="s">
        <v>15</v>
      </c>
      <c r="B392" s="8" t="s">
        <v>279</v>
      </c>
      <c r="C392" s="10">
        <v>3</v>
      </c>
      <c r="D392" s="10">
        <v>10</v>
      </c>
      <c r="E392" s="12">
        <v>85000</v>
      </c>
      <c r="F392" s="10">
        <v>10</v>
      </c>
      <c r="G392" s="17">
        <f t="shared" si="6"/>
        <v>2</v>
      </c>
    </row>
    <row r="393" spans="1:7">
      <c r="A393" s="8" t="s">
        <v>15</v>
      </c>
      <c r="B393" s="8" t="s">
        <v>52</v>
      </c>
      <c r="C393" s="10">
        <v>4</v>
      </c>
      <c r="D393" s="10">
        <v>20</v>
      </c>
      <c r="E393" s="12">
        <v>47000</v>
      </c>
      <c r="F393" s="10">
        <v>20</v>
      </c>
      <c r="G393" s="17">
        <f t="shared" si="6"/>
        <v>4</v>
      </c>
    </row>
    <row r="394" spans="1:7">
      <c r="A394" s="8" t="s">
        <v>15</v>
      </c>
      <c r="B394" s="8" t="s">
        <v>52</v>
      </c>
      <c r="C394" s="10">
        <v>3</v>
      </c>
      <c r="D394" s="10">
        <v>25</v>
      </c>
      <c r="E394" s="12">
        <v>40000</v>
      </c>
      <c r="F394" s="10">
        <v>25</v>
      </c>
      <c r="G394" s="17">
        <f t="shared" si="6"/>
        <v>5</v>
      </c>
    </row>
    <row r="395" spans="1:7">
      <c r="A395" s="8" t="s">
        <v>8</v>
      </c>
      <c r="B395" s="8" t="s">
        <v>4001</v>
      </c>
      <c r="C395" s="10">
        <v>3</v>
      </c>
      <c r="D395" s="10">
        <v>20</v>
      </c>
      <c r="E395" s="12">
        <v>30000</v>
      </c>
      <c r="F395" s="10">
        <v>20</v>
      </c>
      <c r="G395" s="17">
        <f t="shared" si="6"/>
        <v>4</v>
      </c>
    </row>
    <row r="396" spans="1:7">
      <c r="A396" s="8" t="s">
        <v>88</v>
      </c>
      <c r="B396" s="8" t="s">
        <v>488</v>
      </c>
      <c r="C396" s="10">
        <v>4</v>
      </c>
      <c r="D396" s="10">
        <v>13</v>
      </c>
      <c r="E396" s="12">
        <v>70802.029658183528</v>
      </c>
      <c r="F396" s="10">
        <v>13</v>
      </c>
      <c r="G396" s="17">
        <f t="shared" si="6"/>
        <v>3</v>
      </c>
    </row>
    <row r="397" spans="1:7">
      <c r="A397" s="8" t="s">
        <v>15</v>
      </c>
      <c r="B397" s="8" t="s">
        <v>20</v>
      </c>
      <c r="C397" s="10">
        <v>4</v>
      </c>
      <c r="D397" s="10">
        <v>2</v>
      </c>
      <c r="E397" s="12">
        <v>34000</v>
      </c>
      <c r="F397" s="10">
        <v>2</v>
      </c>
      <c r="G397" s="17">
        <f t="shared" si="6"/>
        <v>0</v>
      </c>
    </row>
    <row r="398" spans="1:7">
      <c r="A398" s="8" t="s">
        <v>15</v>
      </c>
      <c r="B398" s="8" t="s">
        <v>20</v>
      </c>
      <c r="C398" s="10">
        <v>4</v>
      </c>
      <c r="D398" s="10">
        <v>5</v>
      </c>
      <c r="E398" s="12">
        <v>52000</v>
      </c>
      <c r="F398" s="10">
        <v>5</v>
      </c>
      <c r="G398" s="17">
        <f t="shared" si="6"/>
        <v>1</v>
      </c>
    </row>
    <row r="399" spans="1:7">
      <c r="A399" s="8" t="s">
        <v>8</v>
      </c>
      <c r="B399" s="8" t="s">
        <v>279</v>
      </c>
      <c r="C399" s="10">
        <v>2</v>
      </c>
      <c r="D399" s="10">
        <v>6</v>
      </c>
      <c r="E399" s="12">
        <v>5342.3750062327708</v>
      </c>
      <c r="F399" s="10">
        <v>6</v>
      </c>
      <c r="G399" s="17">
        <f t="shared" si="6"/>
        <v>1</v>
      </c>
    </row>
    <row r="400" spans="1:7">
      <c r="A400" s="8" t="s">
        <v>8</v>
      </c>
      <c r="B400" s="8" t="s">
        <v>20</v>
      </c>
      <c r="C400" s="10">
        <v>4</v>
      </c>
      <c r="D400" s="10">
        <v>3</v>
      </c>
      <c r="E400" s="12">
        <v>7123.1666749770275</v>
      </c>
      <c r="F400" s="10">
        <v>3</v>
      </c>
      <c r="G400" s="17">
        <f t="shared" si="6"/>
        <v>1</v>
      </c>
    </row>
    <row r="401" spans="1:7">
      <c r="A401" s="8" t="s">
        <v>179</v>
      </c>
      <c r="B401" s="8" t="s">
        <v>52</v>
      </c>
      <c r="C401" s="10">
        <v>3</v>
      </c>
      <c r="D401" s="10">
        <v>1</v>
      </c>
      <c r="E401" s="12">
        <v>63586</v>
      </c>
      <c r="F401" s="10">
        <v>1</v>
      </c>
      <c r="G401" s="17">
        <f t="shared" si="6"/>
        <v>0</v>
      </c>
    </row>
    <row r="402" spans="1:7">
      <c r="A402" s="8" t="s">
        <v>71</v>
      </c>
      <c r="B402" s="8" t="s">
        <v>310</v>
      </c>
      <c r="C402" s="10">
        <v>4</v>
      </c>
      <c r="D402" s="10">
        <v>1</v>
      </c>
      <c r="E402" s="12">
        <v>55166.239522354947</v>
      </c>
      <c r="F402" s="10">
        <v>1.5</v>
      </c>
      <c r="G402" s="17">
        <f t="shared" si="6"/>
        <v>0</v>
      </c>
    </row>
    <row r="403" spans="1:7">
      <c r="A403" s="8" t="s">
        <v>15</v>
      </c>
      <c r="B403" s="8" t="s">
        <v>20</v>
      </c>
      <c r="C403" s="10">
        <v>4</v>
      </c>
      <c r="D403" s="10">
        <v>20</v>
      </c>
      <c r="E403" s="12">
        <v>60000</v>
      </c>
      <c r="F403" s="10">
        <v>20</v>
      </c>
      <c r="G403" s="17">
        <f t="shared" si="6"/>
        <v>4</v>
      </c>
    </row>
    <row r="404" spans="1:7">
      <c r="A404" s="8" t="s">
        <v>73</v>
      </c>
      <c r="B404" s="8" t="s">
        <v>52</v>
      </c>
      <c r="C404" s="10">
        <v>5</v>
      </c>
      <c r="D404" s="10">
        <v>2</v>
      </c>
      <c r="E404" s="12">
        <v>19200</v>
      </c>
      <c r="F404" s="10">
        <v>2</v>
      </c>
      <c r="G404" s="17">
        <f t="shared" si="6"/>
        <v>0</v>
      </c>
    </row>
    <row r="405" spans="1:7">
      <c r="A405" s="8" t="s">
        <v>499</v>
      </c>
      <c r="B405" s="8" t="s">
        <v>20</v>
      </c>
      <c r="C405" s="10">
        <v>5</v>
      </c>
      <c r="D405" s="10">
        <v>2</v>
      </c>
      <c r="E405" s="12">
        <v>28109.627547434993</v>
      </c>
      <c r="F405" s="10">
        <v>2</v>
      </c>
      <c r="G405" s="17">
        <f t="shared" si="6"/>
        <v>0</v>
      </c>
    </row>
    <row r="406" spans="1:7">
      <c r="A406" s="8" t="s">
        <v>15</v>
      </c>
      <c r="B406" s="8" t="s">
        <v>20</v>
      </c>
      <c r="C406" s="10">
        <v>4</v>
      </c>
      <c r="D406" s="10">
        <v>15</v>
      </c>
      <c r="E406" s="12">
        <v>56000</v>
      </c>
      <c r="F406" s="10">
        <v>15</v>
      </c>
      <c r="G406" s="17">
        <f t="shared" si="6"/>
        <v>3</v>
      </c>
    </row>
    <row r="407" spans="1:7">
      <c r="A407" s="8" t="s">
        <v>15</v>
      </c>
      <c r="B407" s="8" t="s">
        <v>310</v>
      </c>
      <c r="C407" s="10">
        <v>4</v>
      </c>
      <c r="D407" s="10">
        <v>5</v>
      </c>
      <c r="E407" s="12">
        <v>52000</v>
      </c>
      <c r="F407" s="10">
        <v>5</v>
      </c>
      <c r="G407" s="17">
        <f t="shared" si="6"/>
        <v>1</v>
      </c>
    </row>
    <row r="408" spans="1:7">
      <c r="A408" s="8" t="s">
        <v>15</v>
      </c>
      <c r="B408" s="8" t="s">
        <v>20</v>
      </c>
      <c r="C408" s="10">
        <v>5</v>
      </c>
      <c r="D408" s="10">
        <v>15</v>
      </c>
      <c r="E408" s="12">
        <v>51613</v>
      </c>
      <c r="F408" s="10">
        <v>15</v>
      </c>
      <c r="G408" s="17">
        <f t="shared" si="6"/>
        <v>3</v>
      </c>
    </row>
    <row r="409" spans="1:7">
      <c r="A409" s="8" t="s">
        <v>65</v>
      </c>
      <c r="B409" s="8" t="s">
        <v>20</v>
      </c>
      <c r="C409" s="10">
        <v>4</v>
      </c>
      <c r="D409" s="10">
        <v>4</v>
      </c>
      <c r="E409" s="12">
        <v>35000</v>
      </c>
      <c r="F409" s="10">
        <v>4</v>
      </c>
      <c r="G409" s="17">
        <f t="shared" si="6"/>
        <v>1</v>
      </c>
    </row>
    <row r="410" spans="1:7">
      <c r="A410" s="8" t="s">
        <v>15</v>
      </c>
      <c r="B410" s="8" t="s">
        <v>52</v>
      </c>
      <c r="C410" s="10">
        <v>5</v>
      </c>
      <c r="D410" s="10">
        <v>3</v>
      </c>
      <c r="E410" s="12">
        <v>56000</v>
      </c>
      <c r="F410" s="10">
        <v>3</v>
      </c>
      <c r="G410" s="17">
        <f t="shared" si="6"/>
        <v>1</v>
      </c>
    </row>
    <row r="411" spans="1:7">
      <c r="A411" s="8" t="s">
        <v>15</v>
      </c>
      <c r="B411" s="8" t="s">
        <v>356</v>
      </c>
      <c r="C411" s="10">
        <v>3</v>
      </c>
      <c r="D411" s="10">
        <v>10</v>
      </c>
      <c r="E411" s="12">
        <v>115000</v>
      </c>
      <c r="F411" s="10">
        <v>10</v>
      </c>
      <c r="G411" s="17">
        <f t="shared" si="6"/>
        <v>2</v>
      </c>
    </row>
    <row r="412" spans="1:7">
      <c r="A412" s="8" t="s">
        <v>71</v>
      </c>
      <c r="B412" s="8" t="s">
        <v>52</v>
      </c>
      <c r="C412" s="10">
        <v>2</v>
      </c>
      <c r="D412" s="10">
        <v>8</v>
      </c>
      <c r="E412" s="12">
        <v>104027.76595644075</v>
      </c>
      <c r="F412" s="10">
        <v>8</v>
      </c>
      <c r="G412" s="17">
        <f t="shared" si="6"/>
        <v>2</v>
      </c>
    </row>
    <row r="413" spans="1:7">
      <c r="A413" s="8" t="s">
        <v>8</v>
      </c>
      <c r="B413" s="8" t="s">
        <v>356</v>
      </c>
      <c r="C413" s="10">
        <v>2</v>
      </c>
      <c r="D413" s="10">
        <v>7</v>
      </c>
      <c r="E413" s="12">
        <v>3561.5833374885137</v>
      </c>
      <c r="F413" s="10">
        <v>7</v>
      </c>
      <c r="G413" s="17">
        <f t="shared" si="6"/>
        <v>1</v>
      </c>
    </row>
    <row r="414" spans="1:7">
      <c r="A414" s="8" t="s">
        <v>15</v>
      </c>
      <c r="B414" s="8" t="s">
        <v>4001</v>
      </c>
      <c r="C414" s="10">
        <v>4</v>
      </c>
      <c r="D414" s="10">
        <v>8</v>
      </c>
      <c r="E414" s="12">
        <v>72000</v>
      </c>
      <c r="F414" s="10">
        <v>8</v>
      </c>
      <c r="G414" s="17">
        <f t="shared" si="6"/>
        <v>2</v>
      </c>
    </row>
    <row r="415" spans="1:7">
      <c r="A415" s="8" t="s">
        <v>15</v>
      </c>
      <c r="B415" s="8" t="s">
        <v>20</v>
      </c>
      <c r="C415" s="10">
        <v>5</v>
      </c>
      <c r="D415" s="10">
        <v>2</v>
      </c>
      <c r="E415" s="12">
        <v>90000</v>
      </c>
      <c r="F415" s="10">
        <v>2.5</v>
      </c>
      <c r="G415" s="17">
        <f t="shared" si="6"/>
        <v>1</v>
      </c>
    </row>
    <row r="416" spans="1:7">
      <c r="A416" s="8" t="s">
        <v>73</v>
      </c>
      <c r="B416" s="8" t="s">
        <v>310</v>
      </c>
      <c r="C416" s="10">
        <v>3</v>
      </c>
      <c r="D416" s="10">
        <v>35</v>
      </c>
      <c r="E416" s="12">
        <v>8500</v>
      </c>
      <c r="F416" s="10">
        <v>35</v>
      </c>
      <c r="G416" s="17">
        <f t="shared" si="6"/>
        <v>7</v>
      </c>
    </row>
    <row r="417" spans="1:7">
      <c r="A417" s="8" t="s">
        <v>512</v>
      </c>
      <c r="B417" s="8" t="s">
        <v>20</v>
      </c>
      <c r="C417" s="10">
        <v>3</v>
      </c>
      <c r="D417" s="10">
        <v>3</v>
      </c>
      <c r="E417" s="12">
        <v>12000</v>
      </c>
      <c r="F417" s="10">
        <v>3</v>
      </c>
      <c r="G417" s="17">
        <f t="shared" si="6"/>
        <v>1</v>
      </c>
    </row>
    <row r="418" spans="1:7">
      <c r="A418" s="8" t="s">
        <v>15</v>
      </c>
      <c r="B418" s="8" t="s">
        <v>356</v>
      </c>
      <c r="C418" s="10">
        <v>5</v>
      </c>
      <c r="D418" s="10">
        <v>2</v>
      </c>
      <c r="E418" s="12">
        <v>250000</v>
      </c>
      <c r="F418" s="10">
        <v>2</v>
      </c>
      <c r="G418" s="17">
        <f t="shared" si="6"/>
        <v>0</v>
      </c>
    </row>
    <row r="419" spans="1:7">
      <c r="A419" s="8" t="s">
        <v>515</v>
      </c>
      <c r="B419" s="8" t="s">
        <v>20</v>
      </c>
      <c r="C419" s="10">
        <v>5</v>
      </c>
      <c r="D419" s="10">
        <v>4</v>
      </c>
      <c r="E419" s="12">
        <v>89944.280280605832</v>
      </c>
      <c r="F419" s="10">
        <v>4</v>
      </c>
      <c r="G419" s="17">
        <f t="shared" si="6"/>
        <v>1</v>
      </c>
    </row>
    <row r="420" spans="1:7">
      <c r="A420" s="8" t="s">
        <v>8</v>
      </c>
      <c r="B420" s="8" t="s">
        <v>52</v>
      </c>
      <c r="C420" s="10">
        <v>5</v>
      </c>
      <c r="D420" s="10">
        <v>10</v>
      </c>
      <c r="E420" s="12">
        <v>4273.9000049862161</v>
      </c>
      <c r="F420" s="10">
        <v>10</v>
      </c>
      <c r="G420" s="17">
        <f t="shared" si="6"/>
        <v>2</v>
      </c>
    </row>
    <row r="421" spans="1:7">
      <c r="A421" s="8" t="s">
        <v>15</v>
      </c>
      <c r="B421" s="8" t="s">
        <v>52</v>
      </c>
      <c r="C421" s="10">
        <v>3</v>
      </c>
      <c r="D421" s="10">
        <v>6</v>
      </c>
      <c r="E421" s="12">
        <v>30000</v>
      </c>
      <c r="F421" s="10">
        <v>6</v>
      </c>
      <c r="G421" s="17">
        <f t="shared" si="6"/>
        <v>1</v>
      </c>
    </row>
    <row r="422" spans="1:7">
      <c r="A422" s="8" t="s">
        <v>73</v>
      </c>
      <c r="B422" s="8" t="s">
        <v>3999</v>
      </c>
      <c r="C422" s="10">
        <v>2</v>
      </c>
      <c r="D422" s="10">
        <v>6</v>
      </c>
      <c r="E422" s="12">
        <v>30000</v>
      </c>
      <c r="F422" s="10">
        <v>6</v>
      </c>
      <c r="G422" s="17">
        <f t="shared" si="6"/>
        <v>1</v>
      </c>
    </row>
    <row r="423" spans="1:7">
      <c r="A423" s="8" t="s">
        <v>15</v>
      </c>
      <c r="B423" s="8" t="s">
        <v>279</v>
      </c>
      <c r="C423" s="10">
        <v>2</v>
      </c>
      <c r="D423" s="10">
        <v>20</v>
      </c>
      <c r="E423" s="12">
        <v>24000</v>
      </c>
      <c r="F423" s="10">
        <v>20</v>
      </c>
      <c r="G423" s="17">
        <f t="shared" si="6"/>
        <v>4</v>
      </c>
    </row>
    <row r="424" spans="1:7">
      <c r="A424" s="8" t="s">
        <v>15</v>
      </c>
      <c r="B424" s="8" t="s">
        <v>52</v>
      </c>
      <c r="C424" s="10">
        <v>4</v>
      </c>
      <c r="D424" s="10">
        <v>5</v>
      </c>
      <c r="E424" s="12">
        <v>60000</v>
      </c>
      <c r="F424" s="10">
        <v>5</v>
      </c>
      <c r="G424" s="17">
        <f t="shared" si="6"/>
        <v>1</v>
      </c>
    </row>
    <row r="425" spans="1:7">
      <c r="A425" s="8" t="s">
        <v>15</v>
      </c>
      <c r="B425" s="8" t="s">
        <v>20</v>
      </c>
      <c r="C425" s="10">
        <v>3</v>
      </c>
      <c r="D425" s="10">
        <v>4</v>
      </c>
      <c r="E425" s="12">
        <v>76600</v>
      </c>
      <c r="F425" s="10">
        <v>4</v>
      </c>
      <c r="G425" s="17">
        <f t="shared" si="6"/>
        <v>1</v>
      </c>
    </row>
    <row r="426" spans="1:7">
      <c r="A426" s="8" t="s">
        <v>71</v>
      </c>
      <c r="B426" s="8" t="s">
        <v>488</v>
      </c>
      <c r="C426" s="10">
        <v>3</v>
      </c>
      <c r="D426" s="10">
        <v>3</v>
      </c>
      <c r="E426" s="12">
        <v>102451.58768437347</v>
      </c>
      <c r="F426" s="10">
        <v>3</v>
      </c>
      <c r="G426" s="17">
        <f t="shared" si="6"/>
        <v>1</v>
      </c>
    </row>
    <row r="427" spans="1:7">
      <c r="A427" s="8" t="s">
        <v>526</v>
      </c>
      <c r="B427" s="8" t="s">
        <v>279</v>
      </c>
      <c r="C427" s="10">
        <v>5</v>
      </c>
      <c r="D427" s="10">
        <v>0</v>
      </c>
      <c r="E427" s="12">
        <v>6629</v>
      </c>
      <c r="F427" s="10">
        <v>0</v>
      </c>
      <c r="G427" s="17">
        <f t="shared" si="6"/>
        <v>0</v>
      </c>
    </row>
    <row r="428" spans="1:7">
      <c r="A428" s="8" t="s">
        <v>15</v>
      </c>
      <c r="B428" s="8" t="s">
        <v>20</v>
      </c>
      <c r="C428" s="10">
        <v>2</v>
      </c>
      <c r="D428" s="10">
        <v>6</v>
      </c>
      <c r="E428" s="12">
        <v>90000</v>
      </c>
      <c r="F428" s="10">
        <v>6</v>
      </c>
      <c r="G428" s="17">
        <f t="shared" si="6"/>
        <v>1</v>
      </c>
    </row>
    <row r="429" spans="1:7">
      <c r="A429" s="8" t="s">
        <v>184</v>
      </c>
      <c r="B429" s="8" t="s">
        <v>20</v>
      </c>
      <c r="C429" s="10">
        <v>2</v>
      </c>
      <c r="D429" s="10">
        <v>7</v>
      </c>
      <c r="E429" s="12">
        <v>8500</v>
      </c>
      <c r="F429" s="10">
        <v>7</v>
      </c>
      <c r="G429" s="17">
        <f t="shared" si="6"/>
        <v>1</v>
      </c>
    </row>
    <row r="430" spans="1:7">
      <c r="A430" s="8" t="s">
        <v>15</v>
      </c>
      <c r="B430" s="8" t="s">
        <v>20</v>
      </c>
      <c r="C430" s="10">
        <v>4</v>
      </c>
      <c r="D430" s="10">
        <v>2</v>
      </c>
      <c r="E430" s="12">
        <v>75000</v>
      </c>
      <c r="F430" s="10">
        <v>2</v>
      </c>
      <c r="G430" s="17">
        <f t="shared" si="6"/>
        <v>0</v>
      </c>
    </row>
    <row r="431" spans="1:7">
      <c r="A431" s="8" t="s">
        <v>15</v>
      </c>
      <c r="B431" s="8" t="s">
        <v>20</v>
      </c>
      <c r="C431" s="10">
        <v>3</v>
      </c>
      <c r="D431" s="10">
        <v>25</v>
      </c>
      <c r="E431" s="12">
        <v>72000</v>
      </c>
      <c r="F431" s="10">
        <v>25</v>
      </c>
      <c r="G431" s="17">
        <f t="shared" si="6"/>
        <v>5</v>
      </c>
    </row>
    <row r="432" spans="1:7">
      <c r="A432" s="8" t="s">
        <v>15</v>
      </c>
      <c r="B432" s="8" t="s">
        <v>20</v>
      </c>
      <c r="C432" s="10">
        <v>4</v>
      </c>
      <c r="D432" s="10">
        <v>6</v>
      </c>
      <c r="E432" s="12">
        <v>65000</v>
      </c>
      <c r="F432" s="10">
        <v>6</v>
      </c>
      <c r="G432" s="17">
        <f t="shared" si="6"/>
        <v>1</v>
      </c>
    </row>
    <row r="433" spans="1:7">
      <c r="A433" s="8" t="s">
        <v>15</v>
      </c>
      <c r="B433" s="8" t="s">
        <v>4001</v>
      </c>
      <c r="C433" s="10">
        <v>2</v>
      </c>
      <c r="D433" s="10">
        <v>8</v>
      </c>
      <c r="E433" s="12">
        <v>120000</v>
      </c>
      <c r="F433" s="10">
        <v>8</v>
      </c>
      <c r="G433" s="17">
        <f t="shared" si="6"/>
        <v>2</v>
      </c>
    </row>
    <row r="434" spans="1:7">
      <c r="A434" s="8" t="s">
        <v>8</v>
      </c>
      <c r="B434" s="8" t="s">
        <v>310</v>
      </c>
      <c r="C434" s="10">
        <v>5</v>
      </c>
      <c r="D434" s="10">
        <v>10</v>
      </c>
      <c r="E434" s="12">
        <v>71231.666749770273</v>
      </c>
      <c r="F434" s="10">
        <v>10</v>
      </c>
      <c r="G434" s="17">
        <f t="shared" si="6"/>
        <v>2</v>
      </c>
    </row>
    <row r="435" spans="1:7">
      <c r="A435" s="8" t="s">
        <v>8</v>
      </c>
      <c r="B435" s="8" t="s">
        <v>52</v>
      </c>
      <c r="C435" s="10">
        <v>4</v>
      </c>
      <c r="D435" s="10">
        <v>3</v>
      </c>
      <c r="E435" s="12">
        <v>5342.3750062327708</v>
      </c>
      <c r="F435" s="10">
        <v>3</v>
      </c>
      <c r="G435" s="17">
        <f t="shared" si="6"/>
        <v>1</v>
      </c>
    </row>
    <row r="436" spans="1:7">
      <c r="A436" s="8" t="s">
        <v>8</v>
      </c>
      <c r="B436" s="8" t="s">
        <v>52</v>
      </c>
      <c r="C436" s="10">
        <v>4</v>
      </c>
      <c r="D436" s="10">
        <v>7</v>
      </c>
      <c r="E436" s="12">
        <v>19588.708356186824</v>
      </c>
      <c r="F436" s="10">
        <v>7</v>
      </c>
      <c r="G436" s="17">
        <f t="shared" si="6"/>
        <v>1</v>
      </c>
    </row>
    <row r="437" spans="1:7">
      <c r="A437" s="8" t="s">
        <v>15</v>
      </c>
      <c r="B437" s="8" t="s">
        <v>20</v>
      </c>
      <c r="C437" s="10">
        <v>4</v>
      </c>
      <c r="D437" s="10">
        <v>14</v>
      </c>
      <c r="E437" s="12">
        <v>80000</v>
      </c>
      <c r="F437" s="10">
        <v>14</v>
      </c>
      <c r="G437" s="17">
        <f t="shared" si="6"/>
        <v>3</v>
      </c>
    </row>
    <row r="438" spans="1:7">
      <c r="A438" s="8" t="s">
        <v>8</v>
      </c>
      <c r="B438" s="8" t="s">
        <v>52</v>
      </c>
      <c r="C438" s="10">
        <v>4</v>
      </c>
      <c r="D438" s="10">
        <v>8</v>
      </c>
      <c r="E438" s="12">
        <v>53423.750062327701</v>
      </c>
      <c r="F438" s="10">
        <v>8</v>
      </c>
      <c r="G438" s="17">
        <f t="shared" si="6"/>
        <v>2</v>
      </c>
    </row>
    <row r="439" spans="1:7">
      <c r="A439" s="8" t="s">
        <v>88</v>
      </c>
      <c r="B439" s="8" t="s">
        <v>488</v>
      </c>
      <c r="C439" s="10">
        <v>3</v>
      </c>
      <c r="D439" s="10">
        <v>1</v>
      </c>
      <c r="E439" s="12">
        <v>108169.76753333595</v>
      </c>
      <c r="F439" s="10">
        <v>1</v>
      </c>
      <c r="G439" s="17">
        <f t="shared" si="6"/>
        <v>0</v>
      </c>
    </row>
    <row r="440" spans="1:7">
      <c r="A440" s="8" t="s">
        <v>15</v>
      </c>
      <c r="B440" s="8" t="s">
        <v>52</v>
      </c>
      <c r="C440" s="10">
        <v>3</v>
      </c>
      <c r="D440" s="10">
        <v>8</v>
      </c>
      <c r="E440" s="12">
        <v>51000</v>
      </c>
      <c r="F440" s="10">
        <v>8</v>
      </c>
      <c r="G440" s="17">
        <f t="shared" si="6"/>
        <v>2</v>
      </c>
    </row>
    <row r="441" spans="1:7">
      <c r="A441" s="8" t="s">
        <v>8</v>
      </c>
      <c r="B441" s="8" t="s">
        <v>3999</v>
      </c>
      <c r="C441" s="10">
        <v>4</v>
      </c>
      <c r="D441" s="10">
        <v>2</v>
      </c>
      <c r="E441" s="12">
        <v>5000</v>
      </c>
      <c r="F441" s="10">
        <v>2</v>
      </c>
      <c r="G441" s="17">
        <f t="shared" si="6"/>
        <v>0</v>
      </c>
    </row>
    <row r="442" spans="1:7">
      <c r="A442" s="8" t="s">
        <v>15</v>
      </c>
      <c r="B442" s="8" t="s">
        <v>279</v>
      </c>
      <c r="C442" s="10">
        <v>4</v>
      </c>
      <c r="D442" s="10">
        <v>2</v>
      </c>
      <c r="E442" s="12">
        <v>74000</v>
      </c>
      <c r="F442" s="10">
        <v>2.5</v>
      </c>
      <c r="G442" s="17">
        <f t="shared" si="6"/>
        <v>1</v>
      </c>
    </row>
    <row r="443" spans="1:7">
      <c r="A443" s="8" t="s">
        <v>71</v>
      </c>
      <c r="B443" s="8" t="s">
        <v>356</v>
      </c>
      <c r="C443" s="10">
        <v>4</v>
      </c>
      <c r="D443" s="10">
        <v>3</v>
      </c>
      <c r="E443" s="12">
        <v>94570.696324037053</v>
      </c>
      <c r="F443" s="10">
        <v>3</v>
      </c>
      <c r="G443" s="17">
        <f t="shared" si="6"/>
        <v>1</v>
      </c>
    </row>
    <row r="444" spans="1:7">
      <c r="A444" s="8" t="s">
        <v>15</v>
      </c>
      <c r="B444" s="8" t="s">
        <v>20</v>
      </c>
      <c r="C444" s="10">
        <v>4</v>
      </c>
      <c r="D444" s="10">
        <v>6</v>
      </c>
      <c r="E444" s="12">
        <v>50000</v>
      </c>
      <c r="F444" s="10">
        <v>6</v>
      </c>
      <c r="G444" s="17">
        <f t="shared" si="6"/>
        <v>1</v>
      </c>
    </row>
    <row r="445" spans="1:7">
      <c r="A445" s="8" t="s">
        <v>8</v>
      </c>
      <c r="B445" s="8" t="s">
        <v>20</v>
      </c>
      <c r="C445" s="10">
        <v>4</v>
      </c>
      <c r="D445" s="10">
        <v>4</v>
      </c>
      <c r="E445" s="12">
        <v>8903.9583437212841</v>
      </c>
      <c r="F445" s="10">
        <v>4</v>
      </c>
      <c r="G445" s="17">
        <f t="shared" si="6"/>
        <v>1</v>
      </c>
    </row>
    <row r="446" spans="1:7">
      <c r="A446" s="8" t="s">
        <v>548</v>
      </c>
      <c r="B446" s="8" t="s">
        <v>52</v>
      </c>
      <c r="C446" s="10">
        <v>4</v>
      </c>
      <c r="D446" s="10">
        <v>3</v>
      </c>
      <c r="E446" s="12">
        <v>78000</v>
      </c>
      <c r="F446" s="10">
        <v>3</v>
      </c>
      <c r="G446" s="17">
        <f t="shared" si="6"/>
        <v>1</v>
      </c>
    </row>
    <row r="447" spans="1:7">
      <c r="A447" s="8" t="s">
        <v>8</v>
      </c>
      <c r="B447" s="8" t="s">
        <v>52</v>
      </c>
      <c r="C447" s="10">
        <v>2</v>
      </c>
      <c r="D447" s="10">
        <v>3</v>
      </c>
      <c r="E447" s="12">
        <v>16027.125018698311</v>
      </c>
      <c r="F447" s="10">
        <v>3</v>
      </c>
      <c r="G447" s="17">
        <f t="shared" si="6"/>
        <v>1</v>
      </c>
    </row>
    <row r="448" spans="1:7">
      <c r="A448" s="8" t="s">
        <v>73</v>
      </c>
      <c r="B448" s="8" t="s">
        <v>20</v>
      </c>
      <c r="C448" s="10">
        <v>5</v>
      </c>
      <c r="D448" s="10">
        <v>6</v>
      </c>
      <c r="E448" s="12">
        <v>7500</v>
      </c>
      <c r="F448" s="10">
        <v>6</v>
      </c>
      <c r="G448" s="17">
        <f t="shared" si="6"/>
        <v>1</v>
      </c>
    </row>
    <row r="449" spans="1:7">
      <c r="A449" s="8" t="s">
        <v>15</v>
      </c>
      <c r="B449" s="8" t="s">
        <v>20</v>
      </c>
      <c r="C449" s="10">
        <v>5</v>
      </c>
      <c r="D449" s="10">
        <v>6</v>
      </c>
      <c r="E449" s="12">
        <v>60000</v>
      </c>
      <c r="F449" s="10">
        <v>6</v>
      </c>
      <c r="G449" s="17">
        <f t="shared" si="6"/>
        <v>1</v>
      </c>
    </row>
    <row r="450" spans="1:7">
      <c r="A450" s="8" t="s">
        <v>8</v>
      </c>
      <c r="B450" s="8" t="s">
        <v>4001</v>
      </c>
      <c r="C450" s="10">
        <v>5</v>
      </c>
      <c r="D450" s="10">
        <v>15</v>
      </c>
      <c r="E450" s="12">
        <v>14246.333349954055</v>
      </c>
      <c r="F450" s="10">
        <v>15</v>
      </c>
      <c r="G450" s="17">
        <f t="shared" si="6"/>
        <v>3</v>
      </c>
    </row>
    <row r="451" spans="1:7">
      <c r="A451" s="8" t="s">
        <v>15</v>
      </c>
      <c r="B451" s="8" t="s">
        <v>52</v>
      </c>
      <c r="C451" s="10">
        <v>2</v>
      </c>
      <c r="D451" s="10">
        <v>15</v>
      </c>
      <c r="E451" s="12">
        <v>80000</v>
      </c>
      <c r="F451" s="10">
        <v>15</v>
      </c>
      <c r="G451" s="17">
        <f t="shared" ref="G451:G514" si="7">ROUND(F451/5,0)</f>
        <v>3</v>
      </c>
    </row>
    <row r="452" spans="1:7">
      <c r="A452" s="8" t="s">
        <v>71</v>
      </c>
      <c r="B452" s="8" t="s">
        <v>310</v>
      </c>
      <c r="C452" s="10">
        <v>4</v>
      </c>
      <c r="D452" s="10">
        <v>5</v>
      </c>
      <c r="E452" s="12">
        <v>59894.774338556796</v>
      </c>
      <c r="F452" s="10">
        <v>5</v>
      </c>
      <c r="G452" s="17">
        <f t="shared" si="7"/>
        <v>1</v>
      </c>
    </row>
    <row r="453" spans="1:7">
      <c r="A453" s="8" t="s">
        <v>88</v>
      </c>
      <c r="B453" s="8" t="s">
        <v>52</v>
      </c>
      <c r="C453" s="10">
        <v>4</v>
      </c>
      <c r="D453" s="10">
        <v>9</v>
      </c>
      <c r="E453" s="12">
        <v>51134.799197576998</v>
      </c>
      <c r="F453" s="10">
        <v>9</v>
      </c>
      <c r="G453" s="17">
        <f t="shared" si="7"/>
        <v>2</v>
      </c>
    </row>
    <row r="454" spans="1:7">
      <c r="A454" s="8" t="s">
        <v>15</v>
      </c>
      <c r="B454" s="8" t="s">
        <v>52</v>
      </c>
      <c r="C454" s="10">
        <v>3</v>
      </c>
      <c r="D454" s="10">
        <v>4</v>
      </c>
      <c r="E454" s="12">
        <v>125000</v>
      </c>
      <c r="F454" s="10">
        <v>4</v>
      </c>
      <c r="G454" s="17">
        <f t="shared" si="7"/>
        <v>1</v>
      </c>
    </row>
    <row r="455" spans="1:7">
      <c r="A455" s="8" t="s">
        <v>15</v>
      </c>
      <c r="B455" s="8" t="s">
        <v>20</v>
      </c>
      <c r="C455" s="10">
        <v>3</v>
      </c>
      <c r="D455" s="10">
        <v>13</v>
      </c>
      <c r="E455" s="12">
        <v>52000</v>
      </c>
      <c r="F455" s="10">
        <v>13</v>
      </c>
      <c r="G455" s="17">
        <f t="shared" si="7"/>
        <v>3</v>
      </c>
    </row>
    <row r="456" spans="1:7">
      <c r="A456" s="8" t="s">
        <v>15</v>
      </c>
      <c r="B456" s="8" t="s">
        <v>20</v>
      </c>
      <c r="C456" s="10">
        <v>4</v>
      </c>
      <c r="D456" s="10">
        <v>5</v>
      </c>
      <c r="E456" s="12">
        <v>45000</v>
      </c>
      <c r="F456" s="10">
        <v>5</v>
      </c>
      <c r="G456" s="17">
        <f t="shared" si="7"/>
        <v>1</v>
      </c>
    </row>
    <row r="457" spans="1:7">
      <c r="A457" s="8" t="s">
        <v>71</v>
      </c>
      <c r="B457" s="8" t="s">
        <v>20</v>
      </c>
      <c r="C457" s="10">
        <v>4</v>
      </c>
      <c r="D457" s="10">
        <v>3</v>
      </c>
      <c r="E457" s="12">
        <v>39404.456801682099</v>
      </c>
      <c r="F457" s="10">
        <v>3.5</v>
      </c>
      <c r="G457" s="17">
        <f t="shared" si="7"/>
        <v>1</v>
      </c>
    </row>
    <row r="458" spans="1:7">
      <c r="A458" s="8" t="s">
        <v>15</v>
      </c>
      <c r="B458" s="8" t="s">
        <v>52</v>
      </c>
      <c r="C458" s="10">
        <v>5</v>
      </c>
      <c r="D458" s="10">
        <v>4</v>
      </c>
      <c r="E458" s="12">
        <v>60000</v>
      </c>
      <c r="F458" s="10">
        <v>4</v>
      </c>
      <c r="G458" s="17">
        <f t="shared" si="7"/>
        <v>1</v>
      </c>
    </row>
    <row r="459" spans="1:7">
      <c r="A459" s="8" t="s">
        <v>88</v>
      </c>
      <c r="B459" s="8" t="s">
        <v>52</v>
      </c>
      <c r="C459" s="10">
        <v>2</v>
      </c>
      <c r="D459" s="10">
        <v>5</v>
      </c>
      <c r="E459" s="12">
        <v>68835.306612122877</v>
      </c>
      <c r="F459" s="10">
        <v>5</v>
      </c>
      <c r="G459" s="17">
        <f t="shared" si="7"/>
        <v>1</v>
      </c>
    </row>
    <row r="460" spans="1:7">
      <c r="A460" s="8" t="s">
        <v>567</v>
      </c>
      <c r="B460" s="8" t="s">
        <v>67</v>
      </c>
      <c r="C460" s="10">
        <v>4</v>
      </c>
      <c r="D460" s="10">
        <v>5</v>
      </c>
      <c r="E460" s="12">
        <v>5250</v>
      </c>
      <c r="F460" s="10">
        <v>5</v>
      </c>
      <c r="G460" s="17">
        <f t="shared" si="7"/>
        <v>1</v>
      </c>
    </row>
    <row r="461" spans="1:7">
      <c r="A461" s="8" t="s">
        <v>88</v>
      </c>
      <c r="B461" s="8" t="s">
        <v>52</v>
      </c>
      <c r="C461" s="10">
        <v>4</v>
      </c>
      <c r="D461" s="10">
        <v>4</v>
      </c>
      <c r="E461" s="12">
        <v>85552.452503638444</v>
      </c>
      <c r="F461" s="10">
        <v>4.5999999999999996</v>
      </c>
      <c r="G461" s="17">
        <f t="shared" si="7"/>
        <v>1</v>
      </c>
    </row>
    <row r="462" spans="1:7">
      <c r="A462" s="8" t="s">
        <v>8</v>
      </c>
      <c r="B462" s="8" t="s">
        <v>20</v>
      </c>
      <c r="C462" s="10">
        <v>4</v>
      </c>
      <c r="D462" s="10">
        <v>2</v>
      </c>
      <c r="E462" s="12">
        <v>2225.989585930321</v>
      </c>
      <c r="F462" s="10">
        <v>2</v>
      </c>
      <c r="G462" s="17">
        <f t="shared" si="7"/>
        <v>0</v>
      </c>
    </row>
    <row r="463" spans="1:7">
      <c r="A463" s="8" t="s">
        <v>15</v>
      </c>
      <c r="B463" s="8" t="s">
        <v>4001</v>
      </c>
      <c r="C463" s="10">
        <v>3</v>
      </c>
      <c r="D463" s="10">
        <v>10</v>
      </c>
      <c r="E463" s="12">
        <v>150000</v>
      </c>
      <c r="F463" s="10">
        <v>10</v>
      </c>
      <c r="G463" s="17">
        <f t="shared" si="7"/>
        <v>2</v>
      </c>
    </row>
    <row r="464" spans="1:7">
      <c r="A464" s="8" t="s">
        <v>15</v>
      </c>
      <c r="B464" s="8" t="s">
        <v>20</v>
      </c>
      <c r="C464" s="10">
        <v>4</v>
      </c>
      <c r="D464" s="10">
        <v>3</v>
      </c>
      <c r="E464" s="12">
        <v>50000</v>
      </c>
      <c r="F464" s="10">
        <v>3.5</v>
      </c>
      <c r="G464" s="17">
        <f t="shared" si="7"/>
        <v>1</v>
      </c>
    </row>
    <row r="465" spans="1:7">
      <c r="A465" s="8" t="s">
        <v>15</v>
      </c>
      <c r="B465" s="8" t="s">
        <v>20</v>
      </c>
      <c r="C465" s="10">
        <v>4</v>
      </c>
      <c r="D465" s="10">
        <v>5</v>
      </c>
      <c r="E465" s="12">
        <v>70000</v>
      </c>
      <c r="F465" s="10">
        <v>5</v>
      </c>
      <c r="G465" s="17">
        <f t="shared" si="7"/>
        <v>1</v>
      </c>
    </row>
    <row r="466" spans="1:7">
      <c r="A466" s="8" t="s">
        <v>71</v>
      </c>
      <c r="B466" s="8" t="s">
        <v>52</v>
      </c>
      <c r="C466" s="10">
        <v>3</v>
      </c>
      <c r="D466" s="10">
        <v>3</v>
      </c>
      <c r="E466" s="12">
        <v>44921.080753917595</v>
      </c>
      <c r="F466" s="10">
        <v>3</v>
      </c>
      <c r="G466" s="17">
        <f t="shared" si="7"/>
        <v>1</v>
      </c>
    </row>
    <row r="467" spans="1:7">
      <c r="A467" s="8" t="s">
        <v>8</v>
      </c>
      <c r="B467" s="8" t="s">
        <v>67</v>
      </c>
      <c r="C467" s="10">
        <v>4</v>
      </c>
      <c r="D467" s="10">
        <v>5</v>
      </c>
      <c r="E467" s="12">
        <v>20000</v>
      </c>
      <c r="F467" s="10">
        <v>5</v>
      </c>
      <c r="G467" s="17">
        <f t="shared" si="7"/>
        <v>1</v>
      </c>
    </row>
    <row r="468" spans="1:7">
      <c r="A468" s="8" t="s">
        <v>574</v>
      </c>
      <c r="B468" s="8" t="s">
        <v>20</v>
      </c>
      <c r="C468" s="10">
        <v>5</v>
      </c>
      <c r="D468" s="10">
        <v>10</v>
      </c>
      <c r="E468" s="12">
        <v>12000</v>
      </c>
      <c r="F468" s="10">
        <v>10</v>
      </c>
      <c r="G468" s="17">
        <f t="shared" si="7"/>
        <v>2</v>
      </c>
    </row>
    <row r="469" spans="1:7">
      <c r="A469" s="8" t="s">
        <v>88</v>
      </c>
      <c r="B469" s="8" t="s">
        <v>310</v>
      </c>
      <c r="C469" s="10">
        <v>4</v>
      </c>
      <c r="D469" s="10">
        <v>25</v>
      </c>
      <c r="E469" s="12">
        <v>1229201.9037879086</v>
      </c>
      <c r="F469" s="10">
        <v>25</v>
      </c>
      <c r="G469" s="17">
        <f t="shared" si="7"/>
        <v>5</v>
      </c>
    </row>
    <row r="470" spans="1:7">
      <c r="A470" s="8" t="s">
        <v>15</v>
      </c>
      <c r="B470" s="8" t="s">
        <v>20</v>
      </c>
      <c r="C470" s="10">
        <v>1</v>
      </c>
      <c r="D470" s="10">
        <v>12</v>
      </c>
      <c r="E470" s="12">
        <v>30000</v>
      </c>
      <c r="F470" s="10">
        <v>12</v>
      </c>
      <c r="G470" s="17">
        <f t="shared" si="7"/>
        <v>2</v>
      </c>
    </row>
    <row r="471" spans="1:7">
      <c r="A471" s="8" t="s">
        <v>577</v>
      </c>
      <c r="B471" s="8" t="s">
        <v>279</v>
      </c>
      <c r="C471" s="10">
        <v>3</v>
      </c>
      <c r="D471" s="10">
        <v>5</v>
      </c>
      <c r="E471" s="12">
        <v>24000</v>
      </c>
      <c r="F471" s="10">
        <v>5</v>
      </c>
      <c r="G471" s="17">
        <f t="shared" si="7"/>
        <v>1</v>
      </c>
    </row>
    <row r="472" spans="1:7">
      <c r="A472" s="8" t="s">
        <v>15</v>
      </c>
      <c r="B472" s="8" t="s">
        <v>279</v>
      </c>
      <c r="C472" s="10">
        <v>2</v>
      </c>
      <c r="D472" s="10">
        <v>8</v>
      </c>
      <c r="E472" s="12">
        <v>92000</v>
      </c>
      <c r="F472" s="10">
        <v>8</v>
      </c>
      <c r="G472" s="17">
        <f t="shared" si="7"/>
        <v>2</v>
      </c>
    </row>
    <row r="473" spans="1:7">
      <c r="A473" s="8" t="s">
        <v>15</v>
      </c>
      <c r="B473" s="8" t="s">
        <v>20</v>
      </c>
      <c r="C473" s="10">
        <v>4</v>
      </c>
      <c r="D473" s="10">
        <v>7</v>
      </c>
      <c r="E473" s="12">
        <v>52000</v>
      </c>
      <c r="F473" s="10">
        <v>7</v>
      </c>
      <c r="G473" s="17">
        <f t="shared" si="7"/>
        <v>1</v>
      </c>
    </row>
    <row r="474" spans="1:7">
      <c r="A474" s="8" t="s">
        <v>15</v>
      </c>
      <c r="B474" s="8" t="s">
        <v>4001</v>
      </c>
      <c r="C474" s="10">
        <v>3</v>
      </c>
      <c r="D474" s="10">
        <v>8</v>
      </c>
      <c r="E474" s="12">
        <v>169000</v>
      </c>
      <c r="F474" s="10">
        <v>8</v>
      </c>
      <c r="G474" s="17">
        <f t="shared" si="7"/>
        <v>2</v>
      </c>
    </row>
    <row r="475" spans="1:7">
      <c r="A475" s="8" t="s">
        <v>583</v>
      </c>
      <c r="B475" s="8" t="s">
        <v>310</v>
      </c>
      <c r="C475" s="10">
        <v>3</v>
      </c>
      <c r="D475" s="10">
        <v>4</v>
      </c>
      <c r="E475" s="12">
        <v>110000</v>
      </c>
      <c r="F475" s="10">
        <v>4</v>
      </c>
      <c r="G475" s="17">
        <f t="shared" si="7"/>
        <v>1</v>
      </c>
    </row>
    <row r="476" spans="1:7">
      <c r="A476" s="8" t="s">
        <v>48</v>
      </c>
      <c r="B476" s="8" t="s">
        <v>52</v>
      </c>
      <c r="C476" s="10">
        <v>3</v>
      </c>
      <c r="D476" s="10">
        <v>5</v>
      </c>
      <c r="E476" s="12">
        <v>131675.52225194403</v>
      </c>
      <c r="F476" s="10">
        <v>5</v>
      </c>
      <c r="G476" s="17">
        <f t="shared" si="7"/>
        <v>1</v>
      </c>
    </row>
    <row r="477" spans="1:7">
      <c r="A477" s="8" t="s">
        <v>71</v>
      </c>
      <c r="B477" s="8" t="s">
        <v>356</v>
      </c>
      <c r="C477" s="10">
        <v>3</v>
      </c>
      <c r="D477" s="10">
        <v>5</v>
      </c>
      <c r="E477" s="12">
        <v>92994.518051969761</v>
      </c>
      <c r="F477" s="10">
        <v>5</v>
      </c>
      <c r="G477" s="17">
        <f t="shared" si="7"/>
        <v>1</v>
      </c>
    </row>
    <row r="478" spans="1:7">
      <c r="A478" s="8" t="s">
        <v>15</v>
      </c>
      <c r="B478" s="8" t="s">
        <v>20</v>
      </c>
      <c r="C478" s="10">
        <v>4</v>
      </c>
      <c r="D478" s="10">
        <v>15</v>
      </c>
      <c r="E478" s="12">
        <v>50000</v>
      </c>
      <c r="F478" s="10">
        <v>15</v>
      </c>
      <c r="G478" s="17">
        <f t="shared" si="7"/>
        <v>3</v>
      </c>
    </row>
    <row r="479" spans="1:7">
      <c r="A479" s="8" t="s">
        <v>15</v>
      </c>
      <c r="B479" s="8" t="s">
        <v>20</v>
      </c>
      <c r="C479" s="10">
        <v>3</v>
      </c>
      <c r="D479" s="10">
        <v>6</v>
      </c>
      <c r="E479" s="12">
        <v>65000</v>
      </c>
      <c r="F479" s="10">
        <v>6</v>
      </c>
      <c r="G479" s="17">
        <f t="shared" si="7"/>
        <v>1</v>
      </c>
    </row>
    <row r="480" spans="1:7">
      <c r="A480" s="8" t="s">
        <v>88</v>
      </c>
      <c r="B480" s="8" t="s">
        <v>20</v>
      </c>
      <c r="C480" s="10">
        <v>5</v>
      </c>
      <c r="D480" s="10">
        <v>3</v>
      </c>
      <c r="E480" s="12">
        <v>45234.630059395036</v>
      </c>
      <c r="F480" s="10">
        <v>3</v>
      </c>
      <c r="G480" s="17">
        <f t="shared" si="7"/>
        <v>1</v>
      </c>
    </row>
    <row r="481" spans="1:7">
      <c r="A481" s="8" t="s">
        <v>15</v>
      </c>
      <c r="B481" s="8" t="s">
        <v>20</v>
      </c>
      <c r="C481" s="10">
        <v>3</v>
      </c>
      <c r="D481" s="10">
        <v>10</v>
      </c>
      <c r="E481" s="12">
        <v>55000</v>
      </c>
      <c r="F481" s="10">
        <v>10</v>
      </c>
      <c r="G481" s="17">
        <f t="shared" si="7"/>
        <v>2</v>
      </c>
    </row>
    <row r="482" spans="1:7">
      <c r="A482" s="8" t="s">
        <v>8</v>
      </c>
      <c r="B482" s="8" t="s">
        <v>356</v>
      </c>
      <c r="C482" s="10">
        <v>3</v>
      </c>
      <c r="D482" s="10">
        <v>2</v>
      </c>
      <c r="E482" s="12">
        <v>20000</v>
      </c>
      <c r="F482" s="10">
        <v>2</v>
      </c>
      <c r="G482" s="17">
        <f t="shared" si="7"/>
        <v>0</v>
      </c>
    </row>
    <row r="483" spans="1:7">
      <c r="A483" s="8" t="s">
        <v>8</v>
      </c>
      <c r="B483" s="8" t="s">
        <v>3999</v>
      </c>
      <c r="C483" s="10">
        <v>5</v>
      </c>
      <c r="D483" s="10">
        <v>8</v>
      </c>
      <c r="E483" s="12">
        <v>6000</v>
      </c>
      <c r="F483" s="10">
        <v>8</v>
      </c>
      <c r="G483" s="17">
        <f t="shared" si="7"/>
        <v>2</v>
      </c>
    </row>
    <row r="484" spans="1:7">
      <c r="A484" s="8" t="s">
        <v>71</v>
      </c>
      <c r="B484" s="8" t="s">
        <v>4001</v>
      </c>
      <c r="C484" s="10">
        <v>4</v>
      </c>
      <c r="D484" s="10">
        <v>4</v>
      </c>
      <c r="E484" s="12">
        <v>299473.87169278396</v>
      </c>
      <c r="F484" s="10">
        <v>4</v>
      </c>
      <c r="G484" s="17">
        <f t="shared" si="7"/>
        <v>1</v>
      </c>
    </row>
    <row r="485" spans="1:7">
      <c r="A485" s="8" t="s">
        <v>71</v>
      </c>
      <c r="B485" s="8" t="s">
        <v>52</v>
      </c>
      <c r="C485" s="10">
        <v>4</v>
      </c>
      <c r="D485" s="10">
        <v>16</v>
      </c>
      <c r="E485" s="12">
        <v>44391.484854502989</v>
      </c>
      <c r="F485" s="10">
        <v>16</v>
      </c>
      <c r="G485" s="17">
        <f t="shared" si="7"/>
        <v>3</v>
      </c>
    </row>
    <row r="486" spans="1:7">
      <c r="A486" s="8" t="s">
        <v>15</v>
      </c>
      <c r="B486" s="8" t="s">
        <v>20</v>
      </c>
      <c r="C486" s="10">
        <v>3</v>
      </c>
      <c r="D486" s="10">
        <v>8</v>
      </c>
      <c r="E486" s="12">
        <v>40000</v>
      </c>
      <c r="F486" s="10">
        <v>8</v>
      </c>
      <c r="G486" s="17">
        <f t="shared" si="7"/>
        <v>2</v>
      </c>
    </row>
    <row r="487" spans="1:7">
      <c r="A487" s="8" t="s">
        <v>583</v>
      </c>
      <c r="B487" s="8" t="s">
        <v>52</v>
      </c>
      <c r="C487" s="10">
        <v>4</v>
      </c>
      <c r="D487" s="10">
        <v>20</v>
      </c>
      <c r="E487" s="12">
        <v>108000</v>
      </c>
      <c r="F487" s="10">
        <v>20</v>
      </c>
      <c r="G487" s="17">
        <f t="shared" si="7"/>
        <v>4</v>
      </c>
    </row>
    <row r="488" spans="1:7">
      <c r="A488" s="8" t="s">
        <v>8</v>
      </c>
      <c r="B488" s="8" t="s">
        <v>20</v>
      </c>
      <c r="C488" s="10">
        <v>3</v>
      </c>
      <c r="D488" s="10">
        <v>10</v>
      </c>
      <c r="E488" s="12">
        <v>3561.5833374885137</v>
      </c>
      <c r="F488" s="10">
        <v>10</v>
      </c>
      <c r="G488" s="17">
        <f t="shared" si="7"/>
        <v>2</v>
      </c>
    </row>
    <row r="489" spans="1:7">
      <c r="A489" s="8" t="s">
        <v>15</v>
      </c>
      <c r="B489" s="8" t="s">
        <v>20</v>
      </c>
      <c r="C489" s="10">
        <v>5</v>
      </c>
      <c r="D489" s="10">
        <v>5</v>
      </c>
      <c r="E489" s="12">
        <v>84000</v>
      </c>
      <c r="F489" s="10">
        <v>5</v>
      </c>
      <c r="G489" s="17">
        <f t="shared" si="7"/>
        <v>1</v>
      </c>
    </row>
    <row r="490" spans="1:7">
      <c r="A490" s="8" t="s">
        <v>71</v>
      </c>
      <c r="B490" s="8" t="s">
        <v>52</v>
      </c>
      <c r="C490" s="10">
        <v>4</v>
      </c>
      <c r="D490" s="10">
        <v>16</v>
      </c>
      <c r="E490" s="12">
        <v>52013.882978220376</v>
      </c>
      <c r="F490" s="10">
        <v>16</v>
      </c>
      <c r="G490" s="17">
        <f t="shared" si="7"/>
        <v>3</v>
      </c>
    </row>
    <row r="491" spans="1:7">
      <c r="A491" s="8" t="s">
        <v>8</v>
      </c>
      <c r="B491" s="8" t="s">
        <v>52</v>
      </c>
      <c r="C491" s="10">
        <v>3</v>
      </c>
      <c r="D491" s="10">
        <v>7</v>
      </c>
      <c r="E491" s="12">
        <v>12821.700014958649</v>
      </c>
      <c r="F491" s="10">
        <v>7</v>
      </c>
      <c r="G491" s="17">
        <f t="shared" si="7"/>
        <v>1</v>
      </c>
    </row>
    <row r="492" spans="1:7">
      <c r="A492" s="8" t="s">
        <v>88</v>
      </c>
      <c r="B492" s="8" t="s">
        <v>20</v>
      </c>
      <c r="C492" s="10">
        <v>4</v>
      </c>
      <c r="D492" s="10">
        <v>7</v>
      </c>
      <c r="E492" s="12">
        <v>67360.264327577388</v>
      </c>
      <c r="F492" s="10">
        <v>7</v>
      </c>
      <c r="G492" s="17">
        <f t="shared" si="7"/>
        <v>1</v>
      </c>
    </row>
    <row r="493" spans="1:7">
      <c r="A493" s="8" t="s">
        <v>38</v>
      </c>
      <c r="B493" s="8" t="s">
        <v>52</v>
      </c>
      <c r="C493" s="10">
        <v>4</v>
      </c>
      <c r="D493" s="10">
        <v>5</v>
      </c>
      <c r="E493" s="12">
        <v>23000</v>
      </c>
      <c r="F493" s="10">
        <v>5</v>
      </c>
      <c r="G493" s="17">
        <f t="shared" si="7"/>
        <v>1</v>
      </c>
    </row>
    <row r="494" spans="1:7">
      <c r="A494" s="8" t="s">
        <v>71</v>
      </c>
      <c r="B494" s="8" t="s">
        <v>52</v>
      </c>
      <c r="C494" s="10">
        <v>5</v>
      </c>
      <c r="D494" s="10">
        <v>3</v>
      </c>
      <c r="E494" s="12">
        <v>91418.339779902482</v>
      </c>
      <c r="F494" s="10">
        <v>3</v>
      </c>
      <c r="G494" s="17">
        <f t="shared" si="7"/>
        <v>1</v>
      </c>
    </row>
    <row r="495" spans="1:7">
      <c r="A495" s="8" t="s">
        <v>15</v>
      </c>
      <c r="B495" s="8" t="s">
        <v>20</v>
      </c>
      <c r="C495" s="10">
        <v>5</v>
      </c>
      <c r="D495" s="10">
        <v>8</v>
      </c>
      <c r="E495" s="12">
        <v>77000</v>
      </c>
      <c r="F495" s="10">
        <v>8</v>
      </c>
      <c r="G495" s="17">
        <f t="shared" si="7"/>
        <v>2</v>
      </c>
    </row>
    <row r="496" spans="1:7">
      <c r="A496" s="8" t="s">
        <v>15</v>
      </c>
      <c r="B496" s="8" t="s">
        <v>20</v>
      </c>
      <c r="C496" s="10">
        <v>4</v>
      </c>
      <c r="D496" s="10">
        <v>7</v>
      </c>
      <c r="E496" s="12">
        <v>100000</v>
      </c>
      <c r="F496" s="10">
        <v>7</v>
      </c>
      <c r="G496" s="17">
        <f t="shared" si="7"/>
        <v>1</v>
      </c>
    </row>
    <row r="497" spans="1:7">
      <c r="A497" s="8" t="s">
        <v>179</v>
      </c>
      <c r="B497" s="8" t="s">
        <v>488</v>
      </c>
      <c r="C497" s="10">
        <v>4</v>
      </c>
      <c r="D497" s="10">
        <v>1</v>
      </c>
      <c r="E497" s="12">
        <v>55500</v>
      </c>
      <c r="F497" s="10">
        <v>1</v>
      </c>
      <c r="G497" s="17">
        <f t="shared" si="7"/>
        <v>0</v>
      </c>
    </row>
    <row r="498" spans="1:7">
      <c r="A498" s="8" t="s">
        <v>608</v>
      </c>
      <c r="B498" s="8" t="s">
        <v>20</v>
      </c>
      <c r="C498" s="10">
        <v>5</v>
      </c>
      <c r="D498" s="10">
        <v>26</v>
      </c>
      <c r="E498" s="12">
        <v>19055.991584874118</v>
      </c>
      <c r="F498" s="10">
        <v>26</v>
      </c>
      <c r="G498" s="17">
        <f t="shared" si="7"/>
        <v>5</v>
      </c>
    </row>
    <row r="499" spans="1:7">
      <c r="A499" s="8" t="s">
        <v>8</v>
      </c>
      <c r="B499" s="8" t="s">
        <v>52</v>
      </c>
      <c r="C499" s="10">
        <v>4</v>
      </c>
      <c r="D499" s="10">
        <v>9</v>
      </c>
      <c r="E499" s="12">
        <v>10684.750012465542</v>
      </c>
      <c r="F499" s="10">
        <v>9</v>
      </c>
      <c r="G499" s="17">
        <f t="shared" si="7"/>
        <v>2</v>
      </c>
    </row>
    <row r="500" spans="1:7">
      <c r="A500" s="8" t="s">
        <v>8</v>
      </c>
      <c r="B500" s="8" t="s">
        <v>52</v>
      </c>
      <c r="C500" s="10">
        <v>4</v>
      </c>
      <c r="D500" s="10">
        <v>0</v>
      </c>
      <c r="E500" s="12">
        <v>8400</v>
      </c>
      <c r="F500" s="10">
        <v>0</v>
      </c>
      <c r="G500" s="17">
        <f t="shared" si="7"/>
        <v>0</v>
      </c>
    </row>
    <row r="501" spans="1:7">
      <c r="A501" s="8" t="s">
        <v>8</v>
      </c>
      <c r="B501" s="8" t="s">
        <v>52</v>
      </c>
      <c r="C501" s="10">
        <v>3</v>
      </c>
      <c r="D501" s="10">
        <v>5</v>
      </c>
      <c r="E501" s="12">
        <v>8903.9583437212841</v>
      </c>
      <c r="F501" s="10">
        <v>5</v>
      </c>
      <c r="G501" s="17">
        <f t="shared" si="7"/>
        <v>1</v>
      </c>
    </row>
    <row r="502" spans="1:7">
      <c r="A502" s="8" t="s">
        <v>143</v>
      </c>
      <c r="B502" s="8" t="s">
        <v>20</v>
      </c>
      <c r="C502" s="10">
        <v>5</v>
      </c>
      <c r="D502" s="10">
        <v>10</v>
      </c>
      <c r="E502" s="12">
        <v>12000</v>
      </c>
      <c r="F502" s="10">
        <v>10</v>
      </c>
      <c r="G502" s="17">
        <f t="shared" si="7"/>
        <v>2</v>
      </c>
    </row>
    <row r="503" spans="1:7">
      <c r="A503" s="8" t="s">
        <v>15</v>
      </c>
      <c r="B503" s="8" t="s">
        <v>52</v>
      </c>
      <c r="C503" s="10">
        <v>5</v>
      </c>
      <c r="D503" s="10">
        <v>12</v>
      </c>
      <c r="E503" s="12">
        <v>65000</v>
      </c>
      <c r="F503" s="10">
        <v>12</v>
      </c>
      <c r="G503" s="17">
        <f t="shared" si="7"/>
        <v>2</v>
      </c>
    </row>
    <row r="504" spans="1:7">
      <c r="A504" s="8" t="s">
        <v>71</v>
      </c>
      <c r="B504" s="8" t="s">
        <v>20</v>
      </c>
      <c r="C504" s="10">
        <v>4</v>
      </c>
      <c r="D504" s="10">
        <v>6</v>
      </c>
      <c r="E504" s="12">
        <v>25849.323661903458</v>
      </c>
      <c r="F504" s="10">
        <v>6</v>
      </c>
      <c r="G504" s="17">
        <f t="shared" si="7"/>
        <v>1</v>
      </c>
    </row>
    <row r="505" spans="1:7">
      <c r="A505" s="8" t="s">
        <v>71</v>
      </c>
      <c r="B505" s="8" t="s">
        <v>20</v>
      </c>
      <c r="C505" s="10">
        <v>2</v>
      </c>
      <c r="D505" s="10">
        <v>3</v>
      </c>
      <c r="E505" s="12">
        <v>122941.90522124816</v>
      </c>
      <c r="F505" s="10">
        <v>3.5</v>
      </c>
      <c r="G505" s="17">
        <f t="shared" si="7"/>
        <v>1</v>
      </c>
    </row>
    <row r="506" spans="1:7">
      <c r="A506" s="8" t="s">
        <v>15</v>
      </c>
      <c r="B506" s="8" t="s">
        <v>52</v>
      </c>
      <c r="C506" s="10">
        <v>3</v>
      </c>
      <c r="D506" s="10">
        <v>15</v>
      </c>
      <c r="E506" s="12">
        <v>76000</v>
      </c>
      <c r="F506" s="10">
        <v>15</v>
      </c>
      <c r="G506" s="17">
        <f t="shared" si="7"/>
        <v>3</v>
      </c>
    </row>
    <row r="507" spans="1:7">
      <c r="A507" s="8" t="s">
        <v>15</v>
      </c>
      <c r="B507" s="8" t="s">
        <v>356</v>
      </c>
      <c r="C507" s="10">
        <v>5</v>
      </c>
      <c r="D507" s="10">
        <v>10</v>
      </c>
      <c r="E507" s="12">
        <v>150000</v>
      </c>
      <c r="F507" s="10">
        <v>10</v>
      </c>
      <c r="G507" s="17">
        <f t="shared" si="7"/>
        <v>2</v>
      </c>
    </row>
    <row r="508" spans="1:7">
      <c r="A508" s="8" t="s">
        <v>15</v>
      </c>
      <c r="B508" s="8" t="s">
        <v>20</v>
      </c>
      <c r="C508" s="10">
        <v>4</v>
      </c>
      <c r="D508" s="10">
        <v>9</v>
      </c>
      <c r="E508" s="12">
        <v>54000</v>
      </c>
      <c r="F508" s="10">
        <v>9</v>
      </c>
      <c r="G508" s="17">
        <f t="shared" si="7"/>
        <v>2</v>
      </c>
    </row>
    <row r="509" spans="1:7">
      <c r="A509" s="8" t="s">
        <v>416</v>
      </c>
      <c r="B509" s="8" t="s">
        <v>52</v>
      </c>
      <c r="C509" s="10">
        <v>4</v>
      </c>
      <c r="D509" s="10">
        <v>4</v>
      </c>
      <c r="E509" s="12">
        <v>57000</v>
      </c>
      <c r="F509" s="10">
        <v>4</v>
      </c>
      <c r="G509" s="17">
        <f t="shared" si="7"/>
        <v>1</v>
      </c>
    </row>
    <row r="510" spans="1:7">
      <c r="A510" s="8" t="s">
        <v>15</v>
      </c>
      <c r="B510" s="8" t="s">
        <v>310</v>
      </c>
      <c r="C510" s="10">
        <v>4</v>
      </c>
      <c r="D510" s="10">
        <v>1</v>
      </c>
      <c r="E510" s="12">
        <v>61000</v>
      </c>
      <c r="F510" s="10">
        <v>1</v>
      </c>
      <c r="G510" s="17">
        <f t="shared" si="7"/>
        <v>0</v>
      </c>
    </row>
    <row r="511" spans="1:7">
      <c r="A511" s="8" t="s">
        <v>15</v>
      </c>
      <c r="B511" s="8" t="s">
        <v>20</v>
      </c>
      <c r="C511" s="10">
        <v>5</v>
      </c>
      <c r="D511" s="10">
        <v>8</v>
      </c>
      <c r="E511" s="12">
        <v>70000</v>
      </c>
      <c r="F511" s="10">
        <v>8</v>
      </c>
      <c r="G511" s="17">
        <f t="shared" si="7"/>
        <v>2</v>
      </c>
    </row>
    <row r="512" spans="1:7">
      <c r="A512" s="8" t="s">
        <v>8</v>
      </c>
      <c r="B512" s="8" t="s">
        <v>52</v>
      </c>
      <c r="C512" s="10">
        <v>4</v>
      </c>
      <c r="D512" s="10">
        <v>10</v>
      </c>
      <c r="E512" s="12">
        <v>15000</v>
      </c>
      <c r="F512" s="10">
        <v>10</v>
      </c>
      <c r="G512" s="17">
        <f t="shared" si="7"/>
        <v>2</v>
      </c>
    </row>
    <row r="513" spans="1:7">
      <c r="A513" s="8" t="s">
        <v>88</v>
      </c>
      <c r="B513" s="8" t="s">
        <v>52</v>
      </c>
      <c r="C513" s="10">
        <v>4</v>
      </c>
      <c r="D513" s="10">
        <v>1</v>
      </c>
      <c r="E513" s="12">
        <v>86093.301341305123</v>
      </c>
      <c r="F513" s="10">
        <v>1</v>
      </c>
      <c r="G513" s="17">
        <f t="shared" si="7"/>
        <v>0</v>
      </c>
    </row>
    <row r="514" spans="1:7">
      <c r="A514" s="8" t="s">
        <v>15</v>
      </c>
      <c r="B514" s="8" t="s">
        <v>52</v>
      </c>
      <c r="C514" s="10">
        <v>3</v>
      </c>
      <c r="D514" s="10">
        <v>22</v>
      </c>
      <c r="E514" s="12">
        <v>72600</v>
      </c>
      <c r="F514" s="10">
        <v>22</v>
      </c>
      <c r="G514" s="17">
        <f t="shared" si="7"/>
        <v>4</v>
      </c>
    </row>
    <row r="515" spans="1:7">
      <c r="A515" s="8" t="s">
        <v>15</v>
      </c>
      <c r="B515" s="8" t="s">
        <v>4001</v>
      </c>
      <c r="C515" s="10">
        <v>3</v>
      </c>
      <c r="D515" s="10">
        <v>30</v>
      </c>
      <c r="E515" s="12">
        <v>100000</v>
      </c>
      <c r="F515" s="10">
        <v>30</v>
      </c>
      <c r="G515" s="17">
        <f t="shared" ref="G515:G578" si="8">ROUND(F515/5,0)</f>
        <v>6</v>
      </c>
    </row>
    <row r="516" spans="1:7">
      <c r="A516" s="8" t="s">
        <v>15</v>
      </c>
      <c r="B516" s="8" t="s">
        <v>20</v>
      </c>
      <c r="C516" s="10">
        <v>4</v>
      </c>
      <c r="D516" s="10">
        <v>3</v>
      </c>
      <c r="E516" s="12">
        <v>104000</v>
      </c>
      <c r="F516" s="10">
        <v>3</v>
      </c>
      <c r="G516" s="17">
        <f t="shared" si="8"/>
        <v>1</v>
      </c>
    </row>
    <row r="517" spans="1:7">
      <c r="A517" s="8" t="s">
        <v>8</v>
      </c>
      <c r="B517" s="8" t="s">
        <v>52</v>
      </c>
      <c r="C517" s="10">
        <v>4</v>
      </c>
      <c r="D517" s="10">
        <v>3</v>
      </c>
      <c r="E517" s="12">
        <v>10684.750012465542</v>
      </c>
      <c r="F517" s="10">
        <v>3</v>
      </c>
      <c r="G517" s="17">
        <f t="shared" si="8"/>
        <v>1</v>
      </c>
    </row>
    <row r="518" spans="1:7">
      <c r="A518" s="8" t="s">
        <v>15</v>
      </c>
      <c r="B518" s="8" t="s">
        <v>4001</v>
      </c>
      <c r="C518" s="10">
        <v>3</v>
      </c>
      <c r="D518" s="10">
        <v>10</v>
      </c>
      <c r="E518" s="12">
        <v>200000</v>
      </c>
      <c r="F518" s="10">
        <v>10</v>
      </c>
      <c r="G518" s="17">
        <f t="shared" si="8"/>
        <v>2</v>
      </c>
    </row>
    <row r="519" spans="1:7">
      <c r="A519" s="8" t="s">
        <v>628</v>
      </c>
      <c r="B519" s="8" t="s">
        <v>310</v>
      </c>
      <c r="C519" s="10">
        <v>5</v>
      </c>
      <c r="D519" s="10">
        <v>25</v>
      </c>
      <c r="E519" s="12">
        <v>62564.631571458704</v>
      </c>
      <c r="F519" s="10">
        <v>25</v>
      </c>
      <c r="G519" s="17">
        <f t="shared" si="8"/>
        <v>5</v>
      </c>
    </row>
    <row r="520" spans="1:7">
      <c r="A520" s="8" t="s">
        <v>71</v>
      </c>
      <c r="B520" s="8" t="s">
        <v>52</v>
      </c>
      <c r="C520" s="10">
        <v>3</v>
      </c>
      <c r="D520" s="10">
        <v>5</v>
      </c>
      <c r="E520" s="12">
        <v>57530.506930455871</v>
      </c>
      <c r="F520" s="10">
        <v>5</v>
      </c>
      <c r="G520" s="17">
        <f t="shared" si="8"/>
        <v>1</v>
      </c>
    </row>
    <row r="521" spans="1:7">
      <c r="A521" s="8" t="s">
        <v>15</v>
      </c>
      <c r="B521" s="8" t="s">
        <v>52</v>
      </c>
      <c r="C521" s="10">
        <v>3</v>
      </c>
      <c r="D521" s="10">
        <v>7</v>
      </c>
      <c r="E521" s="12">
        <v>82300</v>
      </c>
      <c r="F521" s="10">
        <v>7</v>
      </c>
      <c r="G521" s="17">
        <f t="shared" si="8"/>
        <v>1</v>
      </c>
    </row>
    <row r="522" spans="1:7">
      <c r="A522" s="8" t="s">
        <v>15</v>
      </c>
      <c r="B522" s="8" t="s">
        <v>356</v>
      </c>
      <c r="C522" s="10">
        <v>4</v>
      </c>
      <c r="D522" s="10">
        <v>23</v>
      </c>
      <c r="E522" s="12">
        <v>95000</v>
      </c>
      <c r="F522" s="10">
        <v>23</v>
      </c>
      <c r="G522" s="17">
        <f t="shared" si="8"/>
        <v>5</v>
      </c>
    </row>
    <row r="523" spans="1:7">
      <c r="A523" s="8" t="s">
        <v>71</v>
      </c>
      <c r="B523" s="8" t="s">
        <v>67</v>
      </c>
      <c r="C523" s="10">
        <v>5</v>
      </c>
      <c r="D523" s="10">
        <v>3</v>
      </c>
      <c r="E523" s="12">
        <v>220664.95808941979</v>
      </c>
      <c r="F523" s="10">
        <v>3</v>
      </c>
      <c r="G523" s="17">
        <f t="shared" si="8"/>
        <v>1</v>
      </c>
    </row>
    <row r="524" spans="1:7">
      <c r="A524" s="8" t="s">
        <v>65</v>
      </c>
      <c r="B524" s="8" t="s">
        <v>20</v>
      </c>
      <c r="C524" s="10">
        <v>3</v>
      </c>
      <c r="D524" s="10">
        <v>4</v>
      </c>
      <c r="E524" s="12">
        <v>72000</v>
      </c>
      <c r="F524" s="10">
        <v>4</v>
      </c>
      <c r="G524" s="17">
        <f t="shared" si="8"/>
        <v>1</v>
      </c>
    </row>
    <row r="525" spans="1:7">
      <c r="A525" s="8" t="s">
        <v>84</v>
      </c>
      <c r="B525" s="8" t="s">
        <v>20</v>
      </c>
      <c r="C525" s="10">
        <v>3</v>
      </c>
      <c r="D525" s="10">
        <v>10</v>
      </c>
      <c r="E525" s="12">
        <v>61194.579384158147</v>
      </c>
      <c r="F525" s="10">
        <v>10</v>
      </c>
      <c r="G525" s="17">
        <f t="shared" si="8"/>
        <v>2</v>
      </c>
    </row>
    <row r="526" spans="1:7">
      <c r="A526" s="8" t="s">
        <v>672</v>
      </c>
      <c r="B526" s="8" t="s">
        <v>52</v>
      </c>
      <c r="C526" s="10">
        <v>3</v>
      </c>
      <c r="D526" s="10">
        <v>20</v>
      </c>
      <c r="E526" s="12">
        <v>120000</v>
      </c>
      <c r="F526" s="10">
        <v>20</v>
      </c>
      <c r="G526" s="17">
        <f t="shared" si="8"/>
        <v>4</v>
      </c>
    </row>
    <row r="527" spans="1:7">
      <c r="A527" s="8" t="s">
        <v>639</v>
      </c>
      <c r="B527" s="8" t="s">
        <v>4001</v>
      </c>
      <c r="C527" s="10">
        <v>3</v>
      </c>
      <c r="D527" s="10">
        <v>11</v>
      </c>
      <c r="E527" s="12">
        <v>95000</v>
      </c>
      <c r="F527" s="10">
        <v>11</v>
      </c>
      <c r="G527" s="17">
        <f t="shared" si="8"/>
        <v>2</v>
      </c>
    </row>
    <row r="528" spans="1:7">
      <c r="A528" s="8" t="s">
        <v>15</v>
      </c>
      <c r="B528" s="8" t="s">
        <v>20</v>
      </c>
      <c r="C528" s="10">
        <v>3</v>
      </c>
      <c r="D528" s="10">
        <v>10</v>
      </c>
      <c r="E528" s="12">
        <v>50000</v>
      </c>
      <c r="F528" s="10">
        <v>10</v>
      </c>
      <c r="G528" s="17">
        <f t="shared" si="8"/>
        <v>2</v>
      </c>
    </row>
    <row r="529" spans="1:7">
      <c r="A529" s="8" t="s">
        <v>71</v>
      </c>
      <c r="B529" s="8" t="s">
        <v>52</v>
      </c>
      <c r="C529" s="10">
        <v>4</v>
      </c>
      <c r="D529" s="10">
        <v>8</v>
      </c>
      <c r="E529" s="12">
        <v>115061.01386091174</v>
      </c>
      <c r="F529" s="10">
        <v>8</v>
      </c>
      <c r="G529" s="17">
        <f t="shared" si="8"/>
        <v>2</v>
      </c>
    </row>
    <row r="530" spans="1:7">
      <c r="A530" s="8" t="s">
        <v>644</v>
      </c>
      <c r="B530" s="8" t="s">
        <v>20</v>
      </c>
      <c r="C530" s="10">
        <v>4</v>
      </c>
      <c r="D530" s="10">
        <v>14</v>
      </c>
      <c r="E530" s="12">
        <v>50000</v>
      </c>
      <c r="F530" s="10">
        <v>14</v>
      </c>
      <c r="G530" s="17">
        <f t="shared" si="8"/>
        <v>3</v>
      </c>
    </row>
    <row r="531" spans="1:7">
      <c r="A531" s="8" t="s">
        <v>15</v>
      </c>
      <c r="B531" s="8" t="s">
        <v>20</v>
      </c>
      <c r="C531" s="10">
        <v>3</v>
      </c>
      <c r="D531" s="10">
        <v>3</v>
      </c>
      <c r="E531" s="12">
        <v>46000</v>
      </c>
      <c r="F531" s="10">
        <v>3</v>
      </c>
      <c r="G531" s="17">
        <f t="shared" si="8"/>
        <v>1</v>
      </c>
    </row>
    <row r="532" spans="1:7">
      <c r="A532" s="8" t="s">
        <v>17</v>
      </c>
      <c r="B532" s="8" t="s">
        <v>356</v>
      </c>
      <c r="C532" s="10">
        <v>4</v>
      </c>
      <c r="D532" s="10">
        <v>4</v>
      </c>
      <c r="E532" s="12">
        <v>6368.453230079479</v>
      </c>
      <c r="F532" s="10">
        <v>4</v>
      </c>
      <c r="G532" s="17">
        <f t="shared" si="8"/>
        <v>1</v>
      </c>
    </row>
    <row r="533" spans="1:7">
      <c r="A533" s="8" t="s">
        <v>84</v>
      </c>
      <c r="B533" s="8" t="s">
        <v>20</v>
      </c>
      <c r="C533" s="10">
        <v>4</v>
      </c>
      <c r="D533" s="10">
        <v>20</v>
      </c>
      <c r="E533" s="12">
        <v>86692.320794224041</v>
      </c>
      <c r="F533" s="10">
        <v>20</v>
      </c>
      <c r="G533" s="17">
        <f t="shared" si="8"/>
        <v>4</v>
      </c>
    </row>
    <row r="534" spans="1:7">
      <c r="A534" s="8" t="s">
        <v>8</v>
      </c>
      <c r="B534" s="8" t="s">
        <v>52</v>
      </c>
      <c r="C534" s="10">
        <v>5</v>
      </c>
      <c r="D534" s="10">
        <v>15</v>
      </c>
      <c r="E534" s="12">
        <v>8013.5625093491553</v>
      </c>
      <c r="F534" s="10">
        <v>15</v>
      </c>
      <c r="G534" s="17">
        <f t="shared" si="8"/>
        <v>3</v>
      </c>
    </row>
    <row r="535" spans="1:7">
      <c r="A535" s="8" t="s">
        <v>15</v>
      </c>
      <c r="B535" s="8" t="s">
        <v>310</v>
      </c>
      <c r="C535" s="10">
        <v>5</v>
      </c>
      <c r="D535" s="10">
        <v>10</v>
      </c>
      <c r="E535" s="12">
        <v>43000</v>
      </c>
      <c r="F535" s="10">
        <v>10</v>
      </c>
      <c r="G535" s="17">
        <f t="shared" si="8"/>
        <v>2</v>
      </c>
    </row>
    <row r="536" spans="1:7">
      <c r="A536" s="8" t="s">
        <v>143</v>
      </c>
      <c r="B536" s="8" t="s">
        <v>279</v>
      </c>
      <c r="C536" s="10">
        <v>4</v>
      </c>
      <c r="D536" s="10">
        <v>5</v>
      </c>
      <c r="E536" s="12">
        <v>18000</v>
      </c>
      <c r="F536" s="10">
        <v>5</v>
      </c>
      <c r="G536" s="17">
        <f t="shared" si="8"/>
        <v>1</v>
      </c>
    </row>
    <row r="537" spans="1:7">
      <c r="A537" s="8" t="s">
        <v>15</v>
      </c>
      <c r="B537" s="8" t="s">
        <v>20</v>
      </c>
      <c r="C537" s="10">
        <v>3</v>
      </c>
      <c r="D537" s="10">
        <v>5</v>
      </c>
      <c r="E537" s="12">
        <v>55000</v>
      </c>
      <c r="F537" s="10">
        <v>5</v>
      </c>
      <c r="G537" s="17">
        <f t="shared" si="8"/>
        <v>1</v>
      </c>
    </row>
    <row r="538" spans="1:7">
      <c r="A538" s="8" t="s">
        <v>8</v>
      </c>
      <c r="B538" s="8" t="s">
        <v>20</v>
      </c>
      <c r="C538" s="10">
        <v>5</v>
      </c>
      <c r="D538" s="10">
        <v>20</v>
      </c>
      <c r="E538" s="12">
        <v>8903.9583437212841</v>
      </c>
      <c r="F538" s="10">
        <v>20</v>
      </c>
      <c r="G538" s="17">
        <f t="shared" si="8"/>
        <v>4</v>
      </c>
    </row>
    <row r="539" spans="1:7">
      <c r="A539" s="8" t="s">
        <v>15</v>
      </c>
      <c r="B539" s="8" t="s">
        <v>3999</v>
      </c>
      <c r="C539" s="10">
        <v>5</v>
      </c>
      <c r="D539" s="10">
        <v>7</v>
      </c>
      <c r="E539" s="12">
        <v>45000</v>
      </c>
      <c r="F539" s="10">
        <v>7</v>
      </c>
      <c r="G539" s="17">
        <f t="shared" si="8"/>
        <v>1</v>
      </c>
    </row>
    <row r="540" spans="1:7">
      <c r="A540" s="8" t="s">
        <v>15</v>
      </c>
      <c r="B540" s="8" t="s">
        <v>52</v>
      </c>
      <c r="C540" s="10">
        <v>4</v>
      </c>
      <c r="D540" s="10">
        <v>20</v>
      </c>
      <c r="E540" s="12">
        <v>50000</v>
      </c>
      <c r="F540" s="10">
        <v>20</v>
      </c>
      <c r="G540" s="17">
        <f t="shared" si="8"/>
        <v>4</v>
      </c>
    </row>
    <row r="541" spans="1:7">
      <c r="A541" s="8" t="s">
        <v>15</v>
      </c>
      <c r="B541" s="8" t="s">
        <v>20</v>
      </c>
      <c r="C541" s="10">
        <v>5</v>
      </c>
      <c r="D541" s="10">
        <v>5</v>
      </c>
      <c r="E541" s="12">
        <v>80000</v>
      </c>
      <c r="F541" s="10">
        <v>5</v>
      </c>
      <c r="G541" s="17">
        <f t="shared" si="8"/>
        <v>1</v>
      </c>
    </row>
    <row r="542" spans="1:7">
      <c r="A542" s="8" t="s">
        <v>15</v>
      </c>
      <c r="B542" s="8" t="s">
        <v>20</v>
      </c>
      <c r="C542" s="10">
        <v>4</v>
      </c>
      <c r="D542" s="10">
        <v>20</v>
      </c>
      <c r="E542" s="12">
        <v>67000</v>
      </c>
      <c r="F542" s="10">
        <v>20</v>
      </c>
      <c r="G542" s="17">
        <f t="shared" si="8"/>
        <v>4</v>
      </c>
    </row>
    <row r="543" spans="1:7">
      <c r="A543" s="8" t="s">
        <v>654</v>
      </c>
      <c r="B543" s="8" t="s">
        <v>20</v>
      </c>
      <c r="C543" s="10">
        <v>5</v>
      </c>
      <c r="D543" s="10">
        <v>7</v>
      </c>
      <c r="E543" s="12">
        <v>111000</v>
      </c>
      <c r="F543" s="10">
        <v>7</v>
      </c>
      <c r="G543" s="17">
        <f t="shared" si="8"/>
        <v>1</v>
      </c>
    </row>
    <row r="544" spans="1:7">
      <c r="A544" s="8" t="s">
        <v>15</v>
      </c>
      <c r="B544" s="8" t="s">
        <v>4001</v>
      </c>
      <c r="C544" s="10">
        <v>4</v>
      </c>
      <c r="D544" s="10">
        <v>20</v>
      </c>
      <c r="E544" s="12">
        <v>120000</v>
      </c>
      <c r="F544" s="10">
        <v>20</v>
      </c>
      <c r="G544" s="17">
        <f t="shared" si="8"/>
        <v>4</v>
      </c>
    </row>
    <row r="545" spans="1:7">
      <c r="A545" s="8" t="s">
        <v>71</v>
      </c>
      <c r="B545" s="8" t="s">
        <v>356</v>
      </c>
      <c r="C545" s="10">
        <v>4</v>
      </c>
      <c r="D545" s="10">
        <v>1</v>
      </c>
      <c r="E545" s="12">
        <v>31523.565441345683</v>
      </c>
      <c r="F545" s="10">
        <v>1</v>
      </c>
      <c r="G545" s="17">
        <f t="shared" si="8"/>
        <v>0</v>
      </c>
    </row>
    <row r="546" spans="1:7">
      <c r="A546" s="8" t="s">
        <v>84</v>
      </c>
      <c r="B546" s="8" t="s">
        <v>20</v>
      </c>
      <c r="C546" s="10">
        <v>3</v>
      </c>
      <c r="D546" s="10">
        <v>10</v>
      </c>
      <c r="E546" s="12">
        <v>78533.043543002947</v>
      </c>
      <c r="F546" s="10">
        <v>10</v>
      </c>
      <c r="G546" s="17">
        <f t="shared" si="8"/>
        <v>2</v>
      </c>
    </row>
    <row r="547" spans="1:7">
      <c r="A547" s="8" t="s">
        <v>15</v>
      </c>
      <c r="B547" s="8" t="s">
        <v>67</v>
      </c>
      <c r="C547" s="10">
        <v>2</v>
      </c>
      <c r="D547" s="10">
        <v>6</v>
      </c>
      <c r="E547" s="12">
        <v>60000</v>
      </c>
      <c r="F547" s="10">
        <v>6</v>
      </c>
      <c r="G547" s="17">
        <f t="shared" si="8"/>
        <v>1</v>
      </c>
    </row>
    <row r="548" spans="1:7">
      <c r="A548" s="8" t="s">
        <v>15</v>
      </c>
      <c r="B548" s="8" t="s">
        <v>20</v>
      </c>
      <c r="C548" s="10">
        <v>3</v>
      </c>
      <c r="D548" s="10">
        <v>2</v>
      </c>
      <c r="E548" s="12">
        <v>35000</v>
      </c>
      <c r="F548" s="10">
        <v>2</v>
      </c>
      <c r="G548" s="17">
        <f t="shared" si="8"/>
        <v>0</v>
      </c>
    </row>
    <row r="549" spans="1:7">
      <c r="A549" s="8" t="s">
        <v>136</v>
      </c>
      <c r="B549" s="8" t="s">
        <v>52</v>
      </c>
      <c r="C549" s="10">
        <v>3</v>
      </c>
      <c r="D549" s="10">
        <v>11</v>
      </c>
      <c r="E549" s="12">
        <v>63519.971949580387</v>
      </c>
      <c r="F549" s="10">
        <v>11</v>
      </c>
      <c r="G549" s="17">
        <f t="shared" si="8"/>
        <v>2</v>
      </c>
    </row>
    <row r="550" spans="1:7">
      <c r="A550" s="8" t="s">
        <v>15</v>
      </c>
      <c r="B550" s="8" t="s">
        <v>67</v>
      </c>
      <c r="C550" s="10">
        <v>5</v>
      </c>
      <c r="D550" s="10">
        <v>5</v>
      </c>
      <c r="E550" s="12">
        <v>54000</v>
      </c>
      <c r="F550" s="10">
        <v>5</v>
      </c>
      <c r="G550" s="17">
        <f t="shared" si="8"/>
        <v>1</v>
      </c>
    </row>
    <row r="551" spans="1:7">
      <c r="A551" s="8" t="s">
        <v>143</v>
      </c>
      <c r="B551" s="8" t="s">
        <v>488</v>
      </c>
      <c r="C551" s="10">
        <v>4</v>
      </c>
      <c r="D551" s="10">
        <v>20</v>
      </c>
      <c r="E551" s="12">
        <v>15600</v>
      </c>
      <c r="F551" s="10">
        <v>20</v>
      </c>
      <c r="G551" s="17">
        <f t="shared" si="8"/>
        <v>4</v>
      </c>
    </row>
    <row r="552" spans="1:7">
      <c r="A552" s="8" t="s">
        <v>15</v>
      </c>
      <c r="B552" s="8" t="s">
        <v>20</v>
      </c>
      <c r="C552" s="10">
        <v>2</v>
      </c>
      <c r="D552" s="10">
        <v>7</v>
      </c>
      <c r="E552" s="12">
        <v>35000</v>
      </c>
      <c r="F552" s="10">
        <v>7</v>
      </c>
      <c r="G552" s="17">
        <f t="shared" si="8"/>
        <v>1</v>
      </c>
    </row>
    <row r="553" spans="1:7">
      <c r="A553" s="8" t="s">
        <v>15</v>
      </c>
      <c r="B553" s="8" t="s">
        <v>4001</v>
      </c>
      <c r="C553" s="10">
        <v>2</v>
      </c>
      <c r="D553" s="10">
        <v>20</v>
      </c>
      <c r="E553" s="12">
        <v>188000</v>
      </c>
      <c r="F553" s="10">
        <v>20</v>
      </c>
      <c r="G553" s="17">
        <f t="shared" si="8"/>
        <v>4</v>
      </c>
    </row>
    <row r="554" spans="1:7">
      <c r="A554" s="8" t="s">
        <v>15</v>
      </c>
      <c r="B554" s="8" t="s">
        <v>20</v>
      </c>
      <c r="C554" s="10">
        <v>5</v>
      </c>
      <c r="D554" s="10">
        <v>1</v>
      </c>
      <c r="E554" s="12">
        <v>27500</v>
      </c>
      <c r="F554" s="10">
        <v>1</v>
      </c>
      <c r="G554" s="17">
        <f t="shared" si="8"/>
        <v>0</v>
      </c>
    </row>
    <row r="555" spans="1:7">
      <c r="A555" s="8" t="s">
        <v>15</v>
      </c>
      <c r="B555" s="8" t="s">
        <v>488</v>
      </c>
      <c r="C555" s="10">
        <v>3</v>
      </c>
      <c r="D555" s="10">
        <v>10</v>
      </c>
      <c r="E555" s="12">
        <v>140000</v>
      </c>
      <c r="F555" s="10">
        <v>10</v>
      </c>
      <c r="G555" s="17">
        <f t="shared" si="8"/>
        <v>2</v>
      </c>
    </row>
    <row r="556" spans="1:7">
      <c r="A556" s="8" t="s">
        <v>628</v>
      </c>
      <c r="B556" s="8" t="s">
        <v>20</v>
      </c>
      <c r="C556" s="10">
        <v>5</v>
      </c>
      <c r="D556" s="10">
        <v>6</v>
      </c>
      <c r="E556" s="12">
        <v>69871.969144538423</v>
      </c>
      <c r="F556" s="10">
        <v>6</v>
      </c>
      <c r="G556" s="17">
        <f t="shared" si="8"/>
        <v>1</v>
      </c>
    </row>
    <row r="557" spans="1:7">
      <c r="A557" s="8" t="s">
        <v>15</v>
      </c>
      <c r="B557" s="8" t="s">
        <v>20</v>
      </c>
      <c r="C557" s="10">
        <v>4</v>
      </c>
      <c r="D557" s="10">
        <v>2</v>
      </c>
      <c r="E557" s="12">
        <v>45000</v>
      </c>
      <c r="F557" s="10">
        <v>2</v>
      </c>
      <c r="G557" s="17">
        <f t="shared" si="8"/>
        <v>0</v>
      </c>
    </row>
    <row r="558" spans="1:7">
      <c r="A558" s="8" t="s">
        <v>84</v>
      </c>
      <c r="B558" s="8" t="s">
        <v>20</v>
      </c>
      <c r="C558" s="10">
        <v>3</v>
      </c>
      <c r="D558" s="10">
        <v>11</v>
      </c>
      <c r="E558" s="12">
        <v>95000</v>
      </c>
      <c r="F558" s="10">
        <v>11</v>
      </c>
      <c r="G558" s="17">
        <f t="shared" si="8"/>
        <v>2</v>
      </c>
    </row>
    <row r="559" spans="1:7">
      <c r="A559" s="8" t="s">
        <v>84</v>
      </c>
      <c r="B559" s="8" t="s">
        <v>52</v>
      </c>
      <c r="C559" s="10">
        <v>4</v>
      </c>
      <c r="D559" s="10">
        <v>20</v>
      </c>
      <c r="E559" s="12">
        <v>158085.99674240855</v>
      </c>
      <c r="F559" s="10">
        <v>20</v>
      </c>
      <c r="G559" s="17">
        <f t="shared" si="8"/>
        <v>4</v>
      </c>
    </row>
    <row r="560" spans="1:7">
      <c r="A560" s="8" t="s">
        <v>672</v>
      </c>
      <c r="B560" s="8" t="s">
        <v>20</v>
      </c>
      <c r="C560" s="10">
        <v>4</v>
      </c>
      <c r="D560" s="10">
        <v>23</v>
      </c>
      <c r="E560" s="12">
        <v>63807.047488395103</v>
      </c>
      <c r="F560" s="10">
        <v>23</v>
      </c>
      <c r="G560" s="17">
        <f t="shared" si="8"/>
        <v>5</v>
      </c>
    </row>
    <row r="561" spans="1:7">
      <c r="A561" s="8" t="s">
        <v>15</v>
      </c>
      <c r="B561" s="8" t="s">
        <v>20</v>
      </c>
      <c r="C561" s="10">
        <v>5</v>
      </c>
      <c r="D561" s="10">
        <v>11</v>
      </c>
      <c r="E561" s="12">
        <v>38000</v>
      </c>
      <c r="F561" s="10">
        <v>11</v>
      </c>
      <c r="G561" s="17">
        <f t="shared" si="8"/>
        <v>2</v>
      </c>
    </row>
    <row r="562" spans="1:7">
      <c r="A562" s="8" t="s">
        <v>15</v>
      </c>
      <c r="B562" s="8" t="s">
        <v>52</v>
      </c>
      <c r="C562" s="10">
        <v>4</v>
      </c>
      <c r="D562" s="10">
        <v>6</v>
      </c>
      <c r="E562" s="12">
        <v>90000</v>
      </c>
      <c r="F562" s="10">
        <v>6</v>
      </c>
      <c r="G562" s="17">
        <f t="shared" si="8"/>
        <v>1</v>
      </c>
    </row>
    <row r="563" spans="1:7">
      <c r="A563" s="8" t="s">
        <v>71</v>
      </c>
      <c r="B563" s="8" t="s">
        <v>52</v>
      </c>
      <c r="C563" s="10">
        <v>4</v>
      </c>
      <c r="D563" s="10">
        <v>27</v>
      </c>
      <c r="E563" s="12">
        <v>45393.934235537781</v>
      </c>
      <c r="F563" s="10">
        <v>27</v>
      </c>
      <c r="G563" s="17">
        <f t="shared" si="8"/>
        <v>5</v>
      </c>
    </row>
    <row r="564" spans="1:7">
      <c r="A564" s="8" t="s">
        <v>71</v>
      </c>
      <c r="B564" s="8" t="s">
        <v>20</v>
      </c>
      <c r="C564" s="10">
        <v>5</v>
      </c>
      <c r="D564" s="10">
        <v>10</v>
      </c>
      <c r="E564" s="12">
        <v>33099.743713412965</v>
      </c>
      <c r="F564" s="10">
        <v>10</v>
      </c>
      <c r="G564" s="17">
        <f t="shared" si="8"/>
        <v>2</v>
      </c>
    </row>
    <row r="565" spans="1:7">
      <c r="A565" s="8" t="s">
        <v>8</v>
      </c>
      <c r="B565" s="8" t="s">
        <v>20</v>
      </c>
      <c r="C565" s="10">
        <v>5</v>
      </c>
      <c r="D565" s="10">
        <v>6</v>
      </c>
      <c r="E565" s="12">
        <v>4285</v>
      </c>
      <c r="F565" s="10">
        <v>6</v>
      </c>
      <c r="G565" s="17">
        <f t="shared" si="8"/>
        <v>1</v>
      </c>
    </row>
    <row r="566" spans="1:7">
      <c r="A566" s="8" t="s">
        <v>680</v>
      </c>
      <c r="B566" s="8" t="s">
        <v>52</v>
      </c>
      <c r="C566" s="10">
        <v>2</v>
      </c>
      <c r="D566" s="10">
        <v>20</v>
      </c>
      <c r="E566" s="12">
        <v>6000</v>
      </c>
      <c r="F566" s="10">
        <v>20</v>
      </c>
      <c r="G566" s="17">
        <f t="shared" si="8"/>
        <v>4</v>
      </c>
    </row>
    <row r="567" spans="1:7">
      <c r="A567" s="8" t="s">
        <v>84</v>
      </c>
      <c r="B567" s="8" t="s">
        <v>20</v>
      </c>
      <c r="C567" s="10">
        <v>4</v>
      </c>
      <c r="D567" s="10">
        <v>8</v>
      </c>
      <c r="E567" s="12">
        <v>22438.012440857987</v>
      </c>
      <c r="F567" s="10">
        <v>8</v>
      </c>
      <c r="G567" s="17">
        <f t="shared" si="8"/>
        <v>2</v>
      </c>
    </row>
    <row r="568" spans="1:7">
      <c r="A568" s="8" t="s">
        <v>15</v>
      </c>
      <c r="B568" s="8" t="s">
        <v>52</v>
      </c>
      <c r="C568" s="10">
        <v>3</v>
      </c>
      <c r="D568" s="10">
        <v>15</v>
      </c>
      <c r="E568" s="12">
        <v>90000</v>
      </c>
      <c r="F568" s="10">
        <v>15</v>
      </c>
      <c r="G568" s="17">
        <f t="shared" si="8"/>
        <v>3</v>
      </c>
    </row>
    <row r="569" spans="1:7">
      <c r="A569" s="8" t="s">
        <v>15</v>
      </c>
      <c r="B569" s="8" t="s">
        <v>4001</v>
      </c>
      <c r="C569" s="10">
        <v>4</v>
      </c>
      <c r="D569" s="10">
        <v>22</v>
      </c>
      <c r="E569" s="12">
        <v>150000</v>
      </c>
      <c r="F569" s="10">
        <v>22</v>
      </c>
      <c r="G569" s="17">
        <f t="shared" si="8"/>
        <v>4</v>
      </c>
    </row>
    <row r="570" spans="1:7">
      <c r="A570" s="8" t="s">
        <v>84</v>
      </c>
      <c r="B570" s="8" t="s">
        <v>310</v>
      </c>
      <c r="C570" s="10">
        <v>3</v>
      </c>
      <c r="D570" s="10">
        <v>27</v>
      </c>
      <c r="E570" s="12">
        <v>132588.25533234264</v>
      </c>
      <c r="F570" s="10">
        <v>27</v>
      </c>
      <c r="G570" s="17">
        <f t="shared" si="8"/>
        <v>5</v>
      </c>
    </row>
    <row r="571" spans="1:7">
      <c r="A571" s="8" t="s">
        <v>15</v>
      </c>
      <c r="B571" s="8" t="s">
        <v>20</v>
      </c>
      <c r="C571" s="10">
        <v>4</v>
      </c>
      <c r="D571" s="10">
        <v>3</v>
      </c>
      <c r="E571" s="12">
        <v>45000</v>
      </c>
      <c r="F571" s="10">
        <v>3</v>
      </c>
      <c r="G571" s="17">
        <f t="shared" si="8"/>
        <v>1</v>
      </c>
    </row>
    <row r="572" spans="1:7">
      <c r="A572" s="8" t="s">
        <v>15</v>
      </c>
      <c r="B572" s="8" t="s">
        <v>67</v>
      </c>
      <c r="C572" s="10">
        <v>3</v>
      </c>
      <c r="D572" s="10">
        <v>10</v>
      </c>
      <c r="E572" s="12">
        <v>50000</v>
      </c>
      <c r="F572" s="10">
        <v>10</v>
      </c>
      <c r="G572" s="17">
        <f t="shared" si="8"/>
        <v>2</v>
      </c>
    </row>
    <row r="573" spans="1:7">
      <c r="A573" s="8" t="s">
        <v>15</v>
      </c>
      <c r="B573" s="8" t="s">
        <v>4001</v>
      </c>
      <c r="C573" s="10">
        <v>3</v>
      </c>
      <c r="D573" s="10">
        <v>30</v>
      </c>
      <c r="E573" s="12">
        <v>300000</v>
      </c>
      <c r="F573" s="10">
        <v>30</v>
      </c>
      <c r="G573" s="17">
        <f t="shared" si="8"/>
        <v>6</v>
      </c>
    </row>
    <row r="574" spans="1:7">
      <c r="A574" s="8" t="s">
        <v>84</v>
      </c>
      <c r="B574" s="8" t="s">
        <v>52</v>
      </c>
      <c r="C574" s="10">
        <v>2</v>
      </c>
      <c r="D574" s="10">
        <v>10</v>
      </c>
      <c r="E574" s="12">
        <v>104030.78495306884</v>
      </c>
      <c r="F574" s="10">
        <v>10</v>
      </c>
      <c r="G574" s="17">
        <f t="shared" si="8"/>
        <v>2</v>
      </c>
    </row>
    <row r="575" spans="1:7">
      <c r="A575" s="8" t="s">
        <v>15</v>
      </c>
      <c r="B575" s="8" t="s">
        <v>52</v>
      </c>
      <c r="C575" s="10">
        <v>4</v>
      </c>
      <c r="D575" s="10">
        <v>15</v>
      </c>
      <c r="E575" s="12">
        <v>115000</v>
      </c>
      <c r="F575" s="10">
        <v>15</v>
      </c>
      <c r="G575" s="17">
        <f t="shared" si="8"/>
        <v>3</v>
      </c>
    </row>
    <row r="576" spans="1:7">
      <c r="A576" s="8" t="s">
        <v>15</v>
      </c>
      <c r="B576" s="8" t="s">
        <v>20</v>
      </c>
      <c r="C576" s="10">
        <v>4</v>
      </c>
      <c r="D576" s="10">
        <v>3</v>
      </c>
      <c r="E576" s="12">
        <v>70000</v>
      </c>
      <c r="F576" s="10">
        <v>3</v>
      </c>
      <c r="G576" s="17">
        <f t="shared" si="8"/>
        <v>1</v>
      </c>
    </row>
    <row r="577" spans="1:7">
      <c r="A577" s="8" t="s">
        <v>84</v>
      </c>
      <c r="B577" s="8" t="s">
        <v>67</v>
      </c>
      <c r="C577" s="10">
        <v>4</v>
      </c>
      <c r="D577" s="10">
        <v>16</v>
      </c>
      <c r="E577" s="12">
        <v>108110.42357867939</v>
      </c>
      <c r="F577" s="10">
        <v>16</v>
      </c>
      <c r="G577" s="17">
        <f t="shared" si="8"/>
        <v>3</v>
      </c>
    </row>
    <row r="578" spans="1:7">
      <c r="A578" s="8" t="s">
        <v>15</v>
      </c>
      <c r="B578" s="8" t="s">
        <v>20</v>
      </c>
      <c r="C578" s="10">
        <v>3</v>
      </c>
      <c r="D578" s="10">
        <v>25</v>
      </c>
      <c r="E578" s="12">
        <v>75000</v>
      </c>
      <c r="F578" s="10">
        <v>25</v>
      </c>
      <c r="G578" s="17">
        <f t="shared" si="8"/>
        <v>5</v>
      </c>
    </row>
    <row r="579" spans="1:7">
      <c r="A579" s="8" t="s">
        <v>15</v>
      </c>
      <c r="B579" s="8" t="s">
        <v>20</v>
      </c>
      <c r="C579" s="10">
        <v>4</v>
      </c>
      <c r="D579" s="10">
        <v>8</v>
      </c>
      <c r="E579" s="12">
        <v>40414</v>
      </c>
      <c r="F579" s="10">
        <v>8</v>
      </c>
      <c r="G579" s="17">
        <f t="shared" ref="G579:G642" si="9">ROUND(F579/5,0)</f>
        <v>2</v>
      </c>
    </row>
    <row r="580" spans="1:7">
      <c r="A580" s="8" t="s">
        <v>15</v>
      </c>
      <c r="B580" s="8" t="s">
        <v>20</v>
      </c>
      <c r="C580" s="10">
        <v>4</v>
      </c>
      <c r="D580" s="10">
        <v>3</v>
      </c>
      <c r="E580" s="12">
        <v>65000</v>
      </c>
      <c r="F580" s="10">
        <v>3</v>
      </c>
      <c r="G580" s="17">
        <f t="shared" si="9"/>
        <v>1</v>
      </c>
    </row>
    <row r="581" spans="1:7">
      <c r="A581" s="8" t="s">
        <v>15</v>
      </c>
      <c r="B581" s="8" t="s">
        <v>20</v>
      </c>
      <c r="C581" s="10">
        <v>5</v>
      </c>
      <c r="D581" s="10">
        <v>7</v>
      </c>
      <c r="E581" s="12">
        <v>120000</v>
      </c>
      <c r="F581" s="10">
        <v>7</v>
      </c>
      <c r="G581" s="17">
        <f t="shared" si="9"/>
        <v>1</v>
      </c>
    </row>
    <row r="582" spans="1:7">
      <c r="A582" s="8" t="s">
        <v>690</v>
      </c>
      <c r="B582" s="8" t="s">
        <v>310</v>
      </c>
      <c r="C582" s="10">
        <v>4</v>
      </c>
      <c r="D582" s="10">
        <v>10</v>
      </c>
      <c r="E582" s="12">
        <v>15092.18020692008</v>
      </c>
      <c r="F582" s="10">
        <v>10</v>
      </c>
      <c r="G582" s="17">
        <f t="shared" si="9"/>
        <v>2</v>
      </c>
    </row>
    <row r="583" spans="1:7">
      <c r="A583" s="8" t="s">
        <v>65</v>
      </c>
      <c r="B583" s="8" t="s">
        <v>356</v>
      </c>
      <c r="C583" s="10">
        <v>5</v>
      </c>
      <c r="D583" s="10">
        <v>10</v>
      </c>
      <c r="E583" s="12">
        <v>36000</v>
      </c>
      <c r="F583" s="10">
        <v>10</v>
      </c>
      <c r="G583" s="17">
        <f t="shared" si="9"/>
        <v>2</v>
      </c>
    </row>
    <row r="584" spans="1:7">
      <c r="A584" s="8" t="s">
        <v>24</v>
      </c>
      <c r="B584" s="8" t="s">
        <v>20</v>
      </c>
      <c r="C584" s="10">
        <v>3</v>
      </c>
      <c r="D584" s="10">
        <v>4</v>
      </c>
      <c r="E584" s="12">
        <v>63519.971949580387</v>
      </c>
      <c r="F584" s="10">
        <v>4</v>
      </c>
      <c r="G584" s="17">
        <f t="shared" si="9"/>
        <v>1</v>
      </c>
    </row>
    <row r="585" spans="1:7">
      <c r="A585" s="8" t="s">
        <v>15</v>
      </c>
      <c r="B585" s="8" t="s">
        <v>356</v>
      </c>
      <c r="C585" s="10">
        <v>3</v>
      </c>
      <c r="D585" s="10">
        <v>7</v>
      </c>
      <c r="E585" s="12">
        <v>108000</v>
      </c>
      <c r="F585" s="10">
        <v>7</v>
      </c>
      <c r="G585" s="17">
        <f t="shared" si="9"/>
        <v>1</v>
      </c>
    </row>
    <row r="586" spans="1:7">
      <c r="A586" s="8" t="s">
        <v>15</v>
      </c>
      <c r="B586" s="8" t="s">
        <v>20</v>
      </c>
      <c r="C586" s="10">
        <v>4</v>
      </c>
      <c r="D586" s="10">
        <v>5</v>
      </c>
      <c r="E586" s="12">
        <v>75000</v>
      </c>
      <c r="F586" s="10">
        <v>5</v>
      </c>
      <c r="G586" s="17">
        <f t="shared" si="9"/>
        <v>1</v>
      </c>
    </row>
    <row r="587" spans="1:7">
      <c r="A587" s="8" t="s">
        <v>8</v>
      </c>
      <c r="B587" s="8" t="s">
        <v>52</v>
      </c>
      <c r="C587" s="10">
        <v>2</v>
      </c>
      <c r="D587" s="10">
        <v>3</v>
      </c>
      <c r="E587" s="12">
        <v>7123.1666749770275</v>
      </c>
      <c r="F587" s="10">
        <v>3</v>
      </c>
      <c r="G587" s="17">
        <f t="shared" si="9"/>
        <v>1</v>
      </c>
    </row>
    <row r="588" spans="1:7">
      <c r="A588" s="8" t="s">
        <v>8</v>
      </c>
      <c r="B588" s="8" t="s">
        <v>52</v>
      </c>
      <c r="C588" s="10">
        <v>2</v>
      </c>
      <c r="D588" s="10">
        <v>25</v>
      </c>
      <c r="E588" s="12">
        <v>50000</v>
      </c>
      <c r="F588" s="10">
        <v>25</v>
      </c>
      <c r="G588" s="17">
        <f t="shared" si="9"/>
        <v>5</v>
      </c>
    </row>
    <row r="589" spans="1:7">
      <c r="A589" s="8" t="s">
        <v>15</v>
      </c>
      <c r="B589" s="8" t="s">
        <v>20</v>
      </c>
      <c r="C589" s="10">
        <v>4</v>
      </c>
      <c r="D589" s="10">
        <v>15</v>
      </c>
      <c r="E589" s="12">
        <v>45000</v>
      </c>
      <c r="F589" s="10">
        <v>15</v>
      </c>
      <c r="G589" s="17">
        <f t="shared" si="9"/>
        <v>3</v>
      </c>
    </row>
    <row r="590" spans="1:7">
      <c r="A590" s="8" t="s">
        <v>15</v>
      </c>
      <c r="B590" s="8" t="s">
        <v>310</v>
      </c>
      <c r="C590" s="10">
        <v>4</v>
      </c>
      <c r="D590" s="10">
        <v>7</v>
      </c>
      <c r="E590" s="12">
        <v>45000</v>
      </c>
      <c r="F590" s="10">
        <v>7</v>
      </c>
      <c r="G590" s="17">
        <f t="shared" si="9"/>
        <v>1</v>
      </c>
    </row>
    <row r="591" spans="1:7">
      <c r="A591" s="8" t="s">
        <v>15</v>
      </c>
      <c r="B591" s="8" t="s">
        <v>52</v>
      </c>
      <c r="C591" s="10">
        <v>3</v>
      </c>
      <c r="D591" s="10">
        <v>20</v>
      </c>
      <c r="E591" s="12">
        <v>90000</v>
      </c>
      <c r="F591" s="10">
        <v>20</v>
      </c>
      <c r="G591" s="17">
        <f t="shared" si="9"/>
        <v>4</v>
      </c>
    </row>
    <row r="592" spans="1:7">
      <c r="A592" s="8" t="s">
        <v>8</v>
      </c>
      <c r="B592" s="8" t="s">
        <v>20</v>
      </c>
      <c r="C592" s="10">
        <v>3</v>
      </c>
      <c r="D592" s="10">
        <v>5</v>
      </c>
      <c r="E592" s="12">
        <v>4273.9000049862161</v>
      </c>
      <c r="F592" s="10">
        <v>5</v>
      </c>
      <c r="G592" s="17">
        <f t="shared" si="9"/>
        <v>1</v>
      </c>
    </row>
    <row r="593" spans="1:7">
      <c r="A593" s="8" t="s">
        <v>8</v>
      </c>
      <c r="B593" s="8" t="s">
        <v>52</v>
      </c>
      <c r="C593" s="10">
        <v>2</v>
      </c>
      <c r="D593" s="10">
        <v>10</v>
      </c>
      <c r="E593" s="12">
        <v>50000</v>
      </c>
      <c r="F593" s="10">
        <v>10</v>
      </c>
      <c r="G593" s="17">
        <f t="shared" si="9"/>
        <v>2</v>
      </c>
    </row>
    <row r="594" spans="1:7">
      <c r="A594" s="8" t="s">
        <v>15</v>
      </c>
      <c r="B594" s="8" t="s">
        <v>20</v>
      </c>
      <c r="C594" s="10">
        <v>3</v>
      </c>
      <c r="D594" s="10">
        <v>17</v>
      </c>
      <c r="E594" s="12">
        <v>65000</v>
      </c>
      <c r="F594" s="10">
        <v>17</v>
      </c>
      <c r="G594" s="17">
        <f t="shared" si="9"/>
        <v>3</v>
      </c>
    </row>
    <row r="595" spans="1:7">
      <c r="A595" s="8" t="s">
        <v>15</v>
      </c>
      <c r="B595" s="8" t="s">
        <v>20</v>
      </c>
      <c r="C595" s="10">
        <v>3</v>
      </c>
      <c r="D595" s="10">
        <v>18</v>
      </c>
      <c r="E595" s="12">
        <v>70000</v>
      </c>
      <c r="F595" s="10">
        <v>18</v>
      </c>
      <c r="G595" s="17">
        <f t="shared" si="9"/>
        <v>4</v>
      </c>
    </row>
    <row r="596" spans="1:7">
      <c r="A596" s="8" t="s">
        <v>15</v>
      </c>
      <c r="B596" s="8" t="s">
        <v>20</v>
      </c>
      <c r="C596" s="10">
        <v>4</v>
      </c>
      <c r="D596" s="10">
        <v>5</v>
      </c>
      <c r="E596" s="12">
        <v>160000</v>
      </c>
      <c r="F596" s="10">
        <v>5</v>
      </c>
      <c r="G596" s="17">
        <f t="shared" si="9"/>
        <v>1</v>
      </c>
    </row>
    <row r="597" spans="1:7">
      <c r="A597" s="8" t="s">
        <v>84</v>
      </c>
      <c r="B597" s="8" t="s">
        <v>52</v>
      </c>
      <c r="C597" s="10">
        <v>3</v>
      </c>
      <c r="D597" s="10">
        <v>20</v>
      </c>
      <c r="E597" s="12">
        <v>101990.96564026357</v>
      </c>
      <c r="F597" s="10">
        <v>20</v>
      </c>
      <c r="G597" s="17">
        <f t="shared" si="9"/>
        <v>4</v>
      </c>
    </row>
    <row r="598" spans="1:7">
      <c r="A598" s="8" t="s">
        <v>8</v>
      </c>
      <c r="B598" s="8" t="s">
        <v>52</v>
      </c>
      <c r="C598" s="10">
        <v>4</v>
      </c>
      <c r="D598" s="10">
        <v>10</v>
      </c>
      <c r="E598" s="12">
        <v>6767.0083412281756</v>
      </c>
      <c r="F598" s="10">
        <v>10</v>
      </c>
      <c r="G598" s="17">
        <f t="shared" si="9"/>
        <v>2</v>
      </c>
    </row>
    <row r="599" spans="1:7">
      <c r="A599" s="8" t="s">
        <v>15</v>
      </c>
      <c r="B599" s="8" t="s">
        <v>20</v>
      </c>
      <c r="C599" s="10">
        <v>3</v>
      </c>
      <c r="D599" s="10">
        <v>8</v>
      </c>
      <c r="E599" s="12">
        <v>30000</v>
      </c>
      <c r="F599" s="10">
        <v>8</v>
      </c>
      <c r="G599" s="17">
        <f t="shared" si="9"/>
        <v>2</v>
      </c>
    </row>
    <row r="600" spans="1:7">
      <c r="A600" s="8" t="s">
        <v>8</v>
      </c>
      <c r="B600" s="8" t="s">
        <v>20</v>
      </c>
      <c r="C600" s="10">
        <v>4</v>
      </c>
      <c r="D600" s="10">
        <v>3</v>
      </c>
      <c r="E600" s="12">
        <v>7479.3250087258784</v>
      </c>
      <c r="F600" s="10">
        <v>3</v>
      </c>
      <c r="G600" s="17">
        <f t="shared" si="9"/>
        <v>1</v>
      </c>
    </row>
    <row r="601" spans="1:7">
      <c r="A601" s="8" t="s">
        <v>15</v>
      </c>
      <c r="B601" s="8" t="s">
        <v>52</v>
      </c>
      <c r="C601" s="10">
        <v>4</v>
      </c>
      <c r="D601" s="10">
        <v>5</v>
      </c>
      <c r="E601" s="12">
        <v>61000</v>
      </c>
      <c r="F601" s="10">
        <v>5</v>
      </c>
      <c r="G601" s="17">
        <f t="shared" si="9"/>
        <v>1</v>
      </c>
    </row>
    <row r="602" spans="1:7">
      <c r="A602" s="8" t="s">
        <v>716</v>
      </c>
      <c r="B602" s="8" t="s">
        <v>488</v>
      </c>
      <c r="C602" s="10">
        <v>4</v>
      </c>
      <c r="D602" s="10">
        <v>20</v>
      </c>
      <c r="E602" s="12">
        <v>13800</v>
      </c>
      <c r="F602" s="10">
        <v>20</v>
      </c>
      <c r="G602" s="17">
        <f t="shared" si="9"/>
        <v>4</v>
      </c>
    </row>
    <row r="603" spans="1:7">
      <c r="A603" s="8" t="s">
        <v>8</v>
      </c>
      <c r="B603" s="8" t="s">
        <v>20</v>
      </c>
      <c r="C603" s="10">
        <v>4</v>
      </c>
      <c r="D603" s="10">
        <v>6</v>
      </c>
      <c r="E603" s="12">
        <v>15136.729184326183</v>
      </c>
      <c r="F603" s="10">
        <v>6</v>
      </c>
      <c r="G603" s="17">
        <f t="shared" si="9"/>
        <v>1</v>
      </c>
    </row>
    <row r="604" spans="1:7">
      <c r="A604" s="8" t="s">
        <v>8</v>
      </c>
      <c r="B604" s="8" t="s">
        <v>52</v>
      </c>
      <c r="C604" s="10">
        <v>3</v>
      </c>
      <c r="D604" s="10">
        <v>10</v>
      </c>
      <c r="E604" s="12">
        <v>32054.250037396621</v>
      </c>
      <c r="F604" s="10">
        <v>10</v>
      </c>
      <c r="G604" s="17">
        <f t="shared" si="9"/>
        <v>2</v>
      </c>
    </row>
    <row r="605" spans="1:7">
      <c r="A605" s="8" t="s">
        <v>15</v>
      </c>
      <c r="B605" s="8" t="s">
        <v>488</v>
      </c>
      <c r="C605" s="10">
        <v>4</v>
      </c>
      <c r="D605" s="10">
        <v>15</v>
      </c>
      <c r="E605" s="12">
        <v>80000</v>
      </c>
      <c r="F605" s="10">
        <v>15</v>
      </c>
      <c r="G605" s="17">
        <f t="shared" si="9"/>
        <v>3</v>
      </c>
    </row>
    <row r="606" spans="1:7">
      <c r="A606" s="8" t="s">
        <v>8</v>
      </c>
      <c r="B606" s="8" t="s">
        <v>52</v>
      </c>
      <c r="C606" s="10">
        <v>5</v>
      </c>
      <c r="D606" s="10">
        <v>23</v>
      </c>
      <c r="E606" s="12">
        <v>21000</v>
      </c>
      <c r="F606" s="10">
        <v>23</v>
      </c>
      <c r="G606" s="17">
        <f t="shared" si="9"/>
        <v>5</v>
      </c>
    </row>
    <row r="607" spans="1:7">
      <c r="A607" s="8" t="s">
        <v>88</v>
      </c>
      <c r="B607" s="8" t="s">
        <v>20</v>
      </c>
      <c r="C607" s="10">
        <v>4</v>
      </c>
      <c r="D607" s="10">
        <v>32</v>
      </c>
      <c r="E607" s="12">
        <v>245840.3807575817</v>
      </c>
      <c r="F607" s="10">
        <v>32</v>
      </c>
      <c r="G607" s="17">
        <f t="shared" si="9"/>
        <v>6</v>
      </c>
    </row>
    <row r="608" spans="1:7">
      <c r="A608" s="8" t="s">
        <v>8</v>
      </c>
      <c r="B608" s="8" t="s">
        <v>3999</v>
      </c>
      <c r="C608" s="10">
        <v>5</v>
      </c>
      <c r="D608" s="10">
        <v>3</v>
      </c>
      <c r="E608" s="12">
        <v>2849.2666699908109</v>
      </c>
      <c r="F608" s="10">
        <v>3</v>
      </c>
      <c r="G608" s="17">
        <f t="shared" si="9"/>
        <v>1</v>
      </c>
    </row>
    <row r="609" spans="1:7">
      <c r="A609" s="8" t="s">
        <v>8</v>
      </c>
      <c r="B609" s="8" t="s">
        <v>52</v>
      </c>
      <c r="C609" s="10">
        <v>5</v>
      </c>
      <c r="D609" s="10">
        <v>26</v>
      </c>
      <c r="E609" s="12">
        <v>8400</v>
      </c>
      <c r="F609" s="10">
        <v>26</v>
      </c>
      <c r="G609" s="17">
        <f t="shared" si="9"/>
        <v>5</v>
      </c>
    </row>
    <row r="610" spans="1:7">
      <c r="A610" s="8" t="s">
        <v>84</v>
      </c>
      <c r="B610" s="8" t="s">
        <v>356</v>
      </c>
      <c r="C610" s="10">
        <v>2</v>
      </c>
      <c r="D610" s="10">
        <v>20</v>
      </c>
      <c r="E610" s="12">
        <v>86692.320794224041</v>
      </c>
      <c r="F610" s="10">
        <v>20</v>
      </c>
      <c r="G610" s="17">
        <f t="shared" si="9"/>
        <v>4</v>
      </c>
    </row>
    <row r="611" spans="1:7">
      <c r="A611" s="8" t="s">
        <v>15</v>
      </c>
      <c r="B611" s="8" t="s">
        <v>52</v>
      </c>
      <c r="C611" s="10">
        <v>4</v>
      </c>
      <c r="D611" s="10">
        <v>20</v>
      </c>
      <c r="E611" s="12">
        <v>50000</v>
      </c>
      <c r="F611" s="10">
        <v>20</v>
      </c>
      <c r="G611" s="17">
        <f t="shared" si="9"/>
        <v>4</v>
      </c>
    </row>
    <row r="612" spans="1:7">
      <c r="A612" s="8" t="s">
        <v>8</v>
      </c>
      <c r="B612" s="8" t="s">
        <v>3999</v>
      </c>
      <c r="C612" s="10">
        <v>5</v>
      </c>
      <c r="D612" s="10">
        <v>6</v>
      </c>
      <c r="E612" s="12">
        <v>4000</v>
      </c>
      <c r="F612" s="10">
        <v>6</v>
      </c>
      <c r="G612" s="17">
        <f t="shared" si="9"/>
        <v>1</v>
      </c>
    </row>
    <row r="613" spans="1:7">
      <c r="A613" s="8" t="s">
        <v>84</v>
      </c>
      <c r="B613" s="8" t="s">
        <v>20</v>
      </c>
      <c r="C613" s="10">
        <v>5</v>
      </c>
      <c r="D613" s="10">
        <v>1</v>
      </c>
      <c r="E613" s="12">
        <v>101990.96564026357</v>
      </c>
      <c r="F613" s="10">
        <v>1</v>
      </c>
      <c r="G613" s="17">
        <f t="shared" si="9"/>
        <v>0</v>
      </c>
    </row>
    <row r="614" spans="1:7">
      <c r="A614" s="8" t="s">
        <v>15</v>
      </c>
      <c r="B614" s="8" t="s">
        <v>52</v>
      </c>
      <c r="C614" s="10">
        <v>2</v>
      </c>
      <c r="D614" s="10">
        <v>10</v>
      </c>
      <c r="E614" s="12">
        <v>95000</v>
      </c>
      <c r="F614" s="10">
        <v>10</v>
      </c>
      <c r="G614" s="17">
        <f t="shared" si="9"/>
        <v>2</v>
      </c>
    </row>
    <row r="615" spans="1:7">
      <c r="A615" s="8" t="s">
        <v>726</v>
      </c>
      <c r="B615" s="8" t="s">
        <v>52</v>
      </c>
      <c r="C615" s="10">
        <v>3</v>
      </c>
      <c r="D615" s="10">
        <v>5</v>
      </c>
      <c r="E615" s="12">
        <v>10000</v>
      </c>
      <c r="F615" s="10">
        <v>5</v>
      </c>
      <c r="G615" s="17">
        <f t="shared" si="9"/>
        <v>1</v>
      </c>
    </row>
    <row r="616" spans="1:7">
      <c r="A616" s="8" t="s">
        <v>8</v>
      </c>
      <c r="B616" s="8" t="s">
        <v>3999</v>
      </c>
      <c r="C616" s="10">
        <v>5</v>
      </c>
      <c r="D616" s="10">
        <v>4</v>
      </c>
      <c r="E616" s="12">
        <v>4200</v>
      </c>
      <c r="F616" s="10">
        <v>4</v>
      </c>
      <c r="G616" s="17">
        <f t="shared" si="9"/>
        <v>1</v>
      </c>
    </row>
    <row r="617" spans="1:7">
      <c r="A617" s="8" t="s">
        <v>8</v>
      </c>
      <c r="B617" s="8" t="s">
        <v>52</v>
      </c>
      <c r="C617" s="10">
        <v>4</v>
      </c>
      <c r="D617" s="10">
        <v>12</v>
      </c>
      <c r="E617" s="12">
        <v>12821.700014958649</v>
      </c>
      <c r="F617" s="10">
        <v>12</v>
      </c>
      <c r="G617" s="17">
        <f t="shared" si="9"/>
        <v>2</v>
      </c>
    </row>
    <row r="618" spans="1:7">
      <c r="A618" s="8" t="s">
        <v>15</v>
      </c>
      <c r="B618" s="8" t="s">
        <v>20</v>
      </c>
      <c r="C618" s="10">
        <v>5</v>
      </c>
      <c r="D618" s="10">
        <v>3</v>
      </c>
      <c r="E618" s="12">
        <v>39000</v>
      </c>
      <c r="F618" s="10">
        <v>3</v>
      </c>
      <c r="G618" s="17">
        <f t="shared" si="9"/>
        <v>1</v>
      </c>
    </row>
    <row r="619" spans="1:7">
      <c r="A619" s="8" t="s">
        <v>15</v>
      </c>
      <c r="B619" s="8" t="s">
        <v>20</v>
      </c>
      <c r="C619" s="10">
        <v>4</v>
      </c>
      <c r="D619" s="10">
        <v>12</v>
      </c>
      <c r="E619" s="12">
        <v>60000</v>
      </c>
      <c r="F619" s="10">
        <v>12</v>
      </c>
      <c r="G619" s="17">
        <f t="shared" si="9"/>
        <v>2</v>
      </c>
    </row>
    <row r="620" spans="1:7">
      <c r="A620" s="8" t="s">
        <v>84</v>
      </c>
      <c r="B620" s="8" t="s">
        <v>20</v>
      </c>
      <c r="C620" s="10">
        <v>5</v>
      </c>
      <c r="D620" s="10">
        <v>10</v>
      </c>
      <c r="E620" s="12">
        <v>173384.64158844808</v>
      </c>
      <c r="F620" s="10">
        <v>10</v>
      </c>
      <c r="G620" s="17">
        <f t="shared" si="9"/>
        <v>2</v>
      </c>
    </row>
    <row r="621" spans="1:7">
      <c r="A621" s="8" t="s">
        <v>15</v>
      </c>
      <c r="B621" s="8" t="s">
        <v>20</v>
      </c>
      <c r="C621" s="10">
        <v>3</v>
      </c>
      <c r="D621" s="10">
        <v>20</v>
      </c>
      <c r="E621" s="12">
        <v>125000</v>
      </c>
      <c r="F621" s="10">
        <v>20</v>
      </c>
      <c r="G621" s="17">
        <f t="shared" si="9"/>
        <v>4</v>
      </c>
    </row>
    <row r="622" spans="1:7">
      <c r="A622" s="8" t="s">
        <v>84</v>
      </c>
      <c r="B622" s="8" t="s">
        <v>310</v>
      </c>
      <c r="C622" s="10">
        <v>5</v>
      </c>
      <c r="D622" s="10">
        <v>4</v>
      </c>
      <c r="E622" s="12">
        <v>79552.953199405587</v>
      </c>
      <c r="F622" s="10">
        <v>4</v>
      </c>
      <c r="G622" s="17">
        <f t="shared" si="9"/>
        <v>1</v>
      </c>
    </row>
    <row r="623" spans="1:7">
      <c r="A623" s="8" t="s">
        <v>8</v>
      </c>
      <c r="B623" s="8" t="s">
        <v>310</v>
      </c>
      <c r="C623" s="10">
        <v>4</v>
      </c>
      <c r="D623" s="10">
        <v>3</v>
      </c>
      <c r="E623" s="12">
        <v>3561.5833374885137</v>
      </c>
      <c r="F623" s="10">
        <v>3</v>
      </c>
      <c r="G623" s="17">
        <f t="shared" si="9"/>
        <v>1</v>
      </c>
    </row>
    <row r="624" spans="1:7">
      <c r="A624" s="8" t="s">
        <v>15</v>
      </c>
      <c r="B624" s="8" t="s">
        <v>52</v>
      </c>
      <c r="C624" s="10">
        <v>4</v>
      </c>
      <c r="D624" s="10">
        <v>8</v>
      </c>
      <c r="E624" s="12">
        <v>80000</v>
      </c>
      <c r="F624" s="10">
        <v>8</v>
      </c>
      <c r="G624" s="17">
        <f t="shared" si="9"/>
        <v>2</v>
      </c>
    </row>
    <row r="625" spans="1:7">
      <c r="A625" s="8" t="s">
        <v>8</v>
      </c>
      <c r="B625" s="8" t="s">
        <v>20</v>
      </c>
      <c r="C625" s="10">
        <v>3</v>
      </c>
      <c r="D625" s="10">
        <v>3</v>
      </c>
      <c r="E625" s="12">
        <v>10684.750012465542</v>
      </c>
      <c r="F625" s="10">
        <v>3</v>
      </c>
      <c r="G625" s="17">
        <f t="shared" si="9"/>
        <v>1</v>
      </c>
    </row>
    <row r="626" spans="1:7">
      <c r="A626" s="8" t="s">
        <v>8</v>
      </c>
      <c r="B626" s="8" t="s">
        <v>279</v>
      </c>
      <c r="C626" s="10">
        <v>5</v>
      </c>
      <c r="D626" s="10">
        <v>2</v>
      </c>
      <c r="E626" s="12">
        <v>5342.3750062327708</v>
      </c>
      <c r="F626" s="10">
        <v>2</v>
      </c>
      <c r="G626" s="17">
        <f t="shared" si="9"/>
        <v>0</v>
      </c>
    </row>
    <row r="627" spans="1:7">
      <c r="A627" s="8" t="s">
        <v>8</v>
      </c>
      <c r="B627" s="8" t="s">
        <v>52</v>
      </c>
      <c r="C627" s="10">
        <v>4</v>
      </c>
      <c r="D627" s="10">
        <v>1</v>
      </c>
      <c r="E627" s="12">
        <v>71231.666749770273</v>
      </c>
      <c r="F627" s="10">
        <v>1.5</v>
      </c>
      <c r="G627" s="17">
        <f t="shared" si="9"/>
        <v>0</v>
      </c>
    </row>
    <row r="628" spans="1:7">
      <c r="A628" s="8" t="s">
        <v>8</v>
      </c>
      <c r="B628" s="8" t="s">
        <v>4001</v>
      </c>
      <c r="C628" s="10">
        <v>2</v>
      </c>
      <c r="D628" s="10">
        <v>6</v>
      </c>
      <c r="E628" s="12">
        <v>80135.625093491559</v>
      </c>
      <c r="F628" s="10">
        <v>6</v>
      </c>
      <c r="G628" s="17">
        <f t="shared" si="9"/>
        <v>1</v>
      </c>
    </row>
    <row r="629" spans="1:7">
      <c r="A629" s="8" t="s">
        <v>88</v>
      </c>
      <c r="B629" s="8" t="s">
        <v>52</v>
      </c>
      <c r="C629" s="10">
        <v>4</v>
      </c>
      <c r="D629" s="10">
        <v>5</v>
      </c>
      <c r="E629" s="12">
        <v>54084.883766667976</v>
      </c>
      <c r="F629" s="10">
        <v>5</v>
      </c>
      <c r="G629" s="17">
        <f t="shared" si="9"/>
        <v>1</v>
      </c>
    </row>
    <row r="630" spans="1:7">
      <c r="A630" s="8" t="s">
        <v>15</v>
      </c>
      <c r="B630" s="8" t="s">
        <v>20</v>
      </c>
      <c r="C630" s="10">
        <v>4</v>
      </c>
      <c r="D630" s="10">
        <v>30</v>
      </c>
      <c r="E630" s="12">
        <v>53000</v>
      </c>
      <c r="F630" s="10">
        <v>30</v>
      </c>
      <c r="G630" s="17">
        <f t="shared" si="9"/>
        <v>6</v>
      </c>
    </row>
    <row r="631" spans="1:7">
      <c r="A631" s="8" t="s">
        <v>8</v>
      </c>
      <c r="B631" s="8" t="s">
        <v>3999</v>
      </c>
      <c r="C631" s="10">
        <v>4</v>
      </c>
      <c r="D631" s="10">
        <v>1</v>
      </c>
      <c r="E631" s="12">
        <v>5342.3750062327708</v>
      </c>
      <c r="F631" s="10">
        <v>1</v>
      </c>
      <c r="G631" s="17">
        <f t="shared" si="9"/>
        <v>0</v>
      </c>
    </row>
    <row r="632" spans="1:7">
      <c r="A632" s="8" t="s">
        <v>8</v>
      </c>
      <c r="B632" s="8" t="s">
        <v>52</v>
      </c>
      <c r="C632" s="10">
        <v>2</v>
      </c>
      <c r="D632" s="10">
        <v>5</v>
      </c>
      <c r="E632" s="12">
        <v>7123.1666749770275</v>
      </c>
      <c r="F632" s="10">
        <v>5</v>
      </c>
      <c r="G632" s="17">
        <f t="shared" si="9"/>
        <v>1</v>
      </c>
    </row>
    <row r="633" spans="1:7">
      <c r="A633" s="8" t="s">
        <v>8</v>
      </c>
      <c r="B633" s="8" t="s">
        <v>52</v>
      </c>
      <c r="C633" s="10">
        <v>4</v>
      </c>
      <c r="D633" s="10">
        <v>11</v>
      </c>
      <c r="E633" s="12">
        <v>10684.750012465542</v>
      </c>
      <c r="F633" s="10">
        <v>11</v>
      </c>
      <c r="G633" s="17">
        <f t="shared" si="9"/>
        <v>2</v>
      </c>
    </row>
    <row r="634" spans="1:7">
      <c r="A634" s="8" t="s">
        <v>8</v>
      </c>
      <c r="B634" s="8" t="s">
        <v>3999</v>
      </c>
      <c r="C634" s="10">
        <v>5</v>
      </c>
      <c r="D634" s="10">
        <v>4</v>
      </c>
      <c r="E634" s="12">
        <v>4000</v>
      </c>
      <c r="F634" s="10">
        <v>4</v>
      </c>
      <c r="G634" s="17">
        <f t="shared" si="9"/>
        <v>1</v>
      </c>
    </row>
    <row r="635" spans="1:7">
      <c r="A635" s="8" t="s">
        <v>299</v>
      </c>
      <c r="B635" s="8" t="s">
        <v>52</v>
      </c>
      <c r="C635" s="10">
        <v>5</v>
      </c>
      <c r="D635" s="10">
        <v>1</v>
      </c>
      <c r="E635" s="12">
        <v>8000</v>
      </c>
      <c r="F635" s="10">
        <v>1</v>
      </c>
      <c r="G635" s="17">
        <f t="shared" si="9"/>
        <v>0</v>
      </c>
    </row>
    <row r="636" spans="1:7">
      <c r="A636" s="8" t="s">
        <v>8</v>
      </c>
      <c r="B636" s="8" t="s">
        <v>52</v>
      </c>
      <c r="C636" s="10">
        <v>3</v>
      </c>
      <c r="D636" s="10">
        <v>5</v>
      </c>
      <c r="E636" s="12">
        <v>2671.1875031163854</v>
      </c>
      <c r="F636" s="10">
        <v>5</v>
      </c>
      <c r="G636" s="17">
        <f t="shared" si="9"/>
        <v>1</v>
      </c>
    </row>
    <row r="637" spans="1:7">
      <c r="A637" s="8" t="s">
        <v>8</v>
      </c>
      <c r="B637" s="8" t="s">
        <v>279</v>
      </c>
      <c r="C637" s="10">
        <v>3</v>
      </c>
      <c r="D637" s="10">
        <v>3</v>
      </c>
      <c r="E637" s="12">
        <v>14246.333349954055</v>
      </c>
      <c r="F637" s="10">
        <v>3</v>
      </c>
      <c r="G637" s="17">
        <f t="shared" si="9"/>
        <v>1</v>
      </c>
    </row>
    <row r="638" spans="1:7">
      <c r="A638" s="8" t="s">
        <v>8</v>
      </c>
      <c r="B638" s="8" t="s">
        <v>3999</v>
      </c>
      <c r="C638" s="10">
        <v>2</v>
      </c>
      <c r="D638" s="10">
        <v>3</v>
      </c>
      <c r="E638" s="12">
        <v>8547.8000099724322</v>
      </c>
      <c r="F638" s="10">
        <v>3</v>
      </c>
      <c r="G638" s="17">
        <f t="shared" si="9"/>
        <v>1</v>
      </c>
    </row>
    <row r="639" spans="1:7">
      <c r="A639" s="8" t="s">
        <v>8</v>
      </c>
      <c r="B639" s="8" t="s">
        <v>52</v>
      </c>
      <c r="C639" s="10">
        <v>3</v>
      </c>
      <c r="D639" s="10">
        <v>5</v>
      </c>
      <c r="E639" s="12">
        <v>7693.0200089751897</v>
      </c>
      <c r="F639" s="10">
        <v>5</v>
      </c>
      <c r="G639" s="17">
        <f t="shared" si="9"/>
        <v>1</v>
      </c>
    </row>
    <row r="640" spans="1:7">
      <c r="A640" s="8" t="s">
        <v>8</v>
      </c>
      <c r="B640" s="8" t="s">
        <v>52</v>
      </c>
      <c r="C640" s="10">
        <v>5</v>
      </c>
      <c r="D640" s="10">
        <v>8</v>
      </c>
      <c r="E640" s="12">
        <v>4000</v>
      </c>
      <c r="F640" s="10">
        <v>8</v>
      </c>
      <c r="G640" s="17">
        <f t="shared" si="9"/>
        <v>2</v>
      </c>
    </row>
    <row r="641" spans="1:7">
      <c r="A641" s="8" t="s">
        <v>8</v>
      </c>
      <c r="B641" s="8" t="s">
        <v>52</v>
      </c>
      <c r="C641" s="10">
        <v>5</v>
      </c>
      <c r="D641" s="10">
        <v>3</v>
      </c>
      <c r="E641" s="12">
        <v>5400</v>
      </c>
      <c r="F641" s="10">
        <v>3</v>
      </c>
      <c r="G641" s="17">
        <f t="shared" si="9"/>
        <v>1</v>
      </c>
    </row>
    <row r="642" spans="1:7">
      <c r="A642" s="8" t="s">
        <v>8</v>
      </c>
      <c r="B642" s="8" t="s">
        <v>52</v>
      </c>
      <c r="C642" s="10">
        <v>3</v>
      </c>
      <c r="D642" s="10">
        <v>10</v>
      </c>
      <c r="E642" s="12">
        <v>186983.12521814698</v>
      </c>
      <c r="F642" s="10">
        <v>10</v>
      </c>
      <c r="G642" s="17">
        <f t="shared" si="9"/>
        <v>2</v>
      </c>
    </row>
    <row r="643" spans="1:7">
      <c r="A643" s="8" t="s">
        <v>8</v>
      </c>
      <c r="B643" s="8" t="s">
        <v>20</v>
      </c>
      <c r="C643" s="10">
        <v>4</v>
      </c>
      <c r="D643" s="10">
        <v>9</v>
      </c>
      <c r="E643" s="12">
        <v>21500</v>
      </c>
      <c r="F643" s="10">
        <v>9</v>
      </c>
      <c r="G643" s="17">
        <f t="shared" ref="G643:G706" si="10">ROUND(F643/5,0)</f>
        <v>2</v>
      </c>
    </row>
    <row r="644" spans="1:7">
      <c r="A644" s="8" t="s">
        <v>8</v>
      </c>
      <c r="B644" s="8" t="s">
        <v>3999</v>
      </c>
      <c r="C644" s="10">
        <v>5</v>
      </c>
      <c r="D644" s="10">
        <v>2</v>
      </c>
      <c r="E644" s="12">
        <v>15000</v>
      </c>
      <c r="F644" s="10">
        <v>2</v>
      </c>
      <c r="G644" s="17">
        <f t="shared" si="10"/>
        <v>0</v>
      </c>
    </row>
    <row r="645" spans="1:7">
      <c r="A645" s="8" t="s">
        <v>17</v>
      </c>
      <c r="B645" s="8" t="s">
        <v>310</v>
      </c>
      <c r="C645" s="10">
        <v>3</v>
      </c>
      <c r="D645" s="10">
        <v>2</v>
      </c>
      <c r="E645" s="12">
        <v>2122.8177433598262</v>
      </c>
      <c r="F645" s="10">
        <v>2</v>
      </c>
      <c r="G645" s="17">
        <f t="shared" si="10"/>
        <v>0</v>
      </c>
    </row>
    <row r="646" spans="1:7">
      <c r="A646" s="8" t="s">
        <v>8</v>
      </c>
      <c r="B646" s="8" t="s">
        <v>52</v>
      </c>
      <c r="C646" s="10">
        <v>4</v>
      </c>
      <c r="D646" s="10">
        <v>3</v>
      </c>
      <c r="E646" s="12">
        <v>16917.52085307044</v>
      </c>
      <c r="F646" s="10">
        <v>3</v>
      </c>
      <c r="G646" s="17">
        <f t="shared" si="10"/>
        <v>1</v>
      </c>
    </row>
    <row r="647" spans="1:7">
      <c r="A647" s="8" t="s">
        <v>8</v>
      </c>
      <c r="B647" s="8" t="s">
        <v>52</v>
      </c>
      <c r="C647" s="10">
        <v>5</v>
      </c>
      <c r="D647" s="10">
        <v>11</v>
      </c>
      <c r="E647" s="12">
        <v>2938.3062534280239</v>
      </c>
      <c r="F647" s="10">
        <v>11</v>
      </c>
      <c r="G647" s="17">
        <f t="shared" si="10"/>
        <v>2</v>
      </c>
    </row>
    <row r="648" spans="1:7">
      <c r="A648" s="8" t="s">
        <v>17</v>
      </c>
      <c r="B648" s="8" t="s">
        <v>20</v>
      </c>
      <c r="C648" s="10">
        <v>4</v>
      </c>
      <c r="D648" s="10">
        <v>12</v>
      </c>
      <c r="E648" s="12">
        <v>16800</v>
      </c>
      <c r="F648" s="10">
        <v>12</v>
      </c>
      <c r="G648" s="17">
        <f t="shared" si="10"/>
        <v>2</v>
      </c>
    </row>
    <row r="649" spans="1:7">
      <c r="A649" s="8" t="s">
        <v>8</v>
      </c>
      <c r="B649" s="8" t="s">
        <v>279</v>
      </c>
      <c r="C649" s="10">
        <v>4</v>
      </c>
      <c r="D649" s="10">
        <v>10</v>
      </c>
      <c r="E649" s="12">
        <v>37000</v>
      </c>
      <c r="F649" s="10">
        <v>10</v>
      </c>
      <c r="G649" s="17">
        <f t="shared" si="10"/>
        <v>2</v>
      </c>
    </row>
    <row r="650" spans="1:7">
      <c r="A650" s="8" t="s">
        <v>8</v>
      </c>
      <c r="B650" s="8" t="s">
        <v>20</v>
      </c>
      <c r="C650" s="10">
        <v>4</v>
      </c>
      <c r="D650" s="10">
        <v>4</v>
      </c>
      <c r="E650" s="12">
        <v>5342.3750062327708</v>
      </c>
      <c r="F650" s="10">
        <v>4.5</v>
      </c>
      <c r="G650" s="17">
        <f t="shared" si="10"/>
        <v>1</v>
      </c>
    </row>
    <row r="651" spans="1:7">
      <c r="A651" s="8" t="s">
        <v>8</v>
      </c>
      <c r="B651" s="8" t="s">
        <v>3999</v>
      </c>
      <c r="C651" s="10">
        <v>5</v>
      </c>
      <c r="D651" s="10">
        <v>3</v>
      </c>
      <c r="E651" s="12">
        <v>3561.5833374885137</v>
      </c>
      <c r="F651" s="10">
        <v>3</v>
      </c>
      <c r="G651" s="17">
        <f t="shared" si="10"/>
        <v>1</v>
      </c>
    </row>
    <row r="652" spans="1:7">
      <c r="A652" s="8" t="s">
        <v>8</v>
      </c>
      <c r="B652" s="8" t="s">
        <v>52</v>
      </c>
      <c r="C652" s="10">
        <v>3</v>
      </c>
      <c r="D652" s="10">
        <v>8</v>
      </c>
      <c r="E652" s="12">
        <v>8547.8000099724322</v>
      </c>
      <c r="F652" s="10">
        <v>8</v>
      </c>
      <c r="G652" s="17">
        <f t="shared" si="10"/>
        <v>2</v>
      </c>
    </row>
    <row r="653" spans="1:7">
      <c r="A653" s="8" t="s">
        <v>8</v>
      </c>
      <c r="B653" s="8" t="s">
        <v>52</v>
      </c>
      <c r="C653" s="10">
        <v>5</v>
      </c>
      <c r="D653" s="10">
        <v>8</v>
      </c>
      <c r="E653" s="12">
        <v>5800</v>
      </c>
      <c r="F653" s="10">
        <v>8</v>
      </c>
      <c r="G653" s="17">
        <f t="shared" si="10"/>
        <v>2</v>
      </c>
    </row>
    <row r="654" spans="1:7">
      <c r="A654" s="8" t="s">
        <v>8</v>
      </c>
      <c r="B654" s="8" t="s">
        <v>3999</v>
      </c>
      <c r="C654" s="10">
        <v>5</v>
      </c>
      <c r="D654" s="10">
        <v>3</v>
      </c>
      <c r="E654" s="12">
        <v>4095.8208381117906</v>
      </c>
      <c r="F654" s="10">
        <v>3</v>
      </c>
      <c r="G654" s="17">
        <f t="shared" si="10"/>
        <v>1</v>
      </c>
    </row>
    <row r="655" spans="1:7">
      <c r="A655" s="8" t="s">
        <v>17</v>
      </c>
      <c r="B655" s="8" t="s">
        <v>52</v>
      </c>
      <c r="C655" s="10">
        <v>2</v>
      </c>
      <c r="D655" s="10">
        <v>3</v>
      </c>
      <c r="E655" s="12">
        <v>4914.9850057341491</v>
      </c>
      <c r="F655" s="10">
        <v>3</v>
      </c>
      <c r="G655" s="17">
        <f t="shared" si="10"/>
        <v>1</v>
      </c>
    </row>
    <row r="656" spans="1:7">
      <c r="A656" s="8" t="s">
        <v>133</v>
      </c>
      <c r="B656" s="8" t="s">
        <v>52</v>
      </c>
      <c r="C656" s="10">
        <v>4</v>
      </c>
      <c r="D656" s="10">
        <v>12</v>
      </c>
      <c r="E656" s="12">
        <v>24000</v>
      </c>
      <c r="F656" s="10">
        <v>12</v>
      </c>
      <c r="G656" s="17">
        <f t="shared" si="10"/>
        <v>2</v>
      </c>
    </row>
    <row r="657" spans="1:7">
      <c r="A657" s="8" t="s">
        <v>179</v>
      </c>
      <c r="B657" s="8" t="s">
        <v>310</v>
      </c>
      <c r="C657" s="10">
        <v>3</v>
      </c>
      <c r="D657" s="10">
        <v>15</v>
      </c>
      <c r="E657" s="12">
        <v>24000</v>
      </c>
      <c r="F657" s="10">
        <v>15</v>
      </c>
      <c r="G657" s="17">
        <f t="shared" si="10"/>
        <v>3</v>
      </c>
    </row>
    <row r="658" spans="1:7">
      <c r="A658" s="8" t="s">
        <v>8</v>
      </c>
      <c r="B658" s="8" t="s">
        <v>52</v>
      </c>
      <c r="C658" s="10">
        <v>5</v>
      </c>
      <c r="D658" s="10">
        <v>7</v>
      </c>
      <c r="E658" s="12">
        <v>8738</v>
      </c>
      <c r="F658" s="10">
        <v>7.3</v>
      </c>
      <c r="G658" s="17">
        <f t="shared" si="10"/>
        <v>1</v>
      </c>
    </row>
    <row r="659" spans="1:7">
      <c r="A659" s="8" t="s">
        <v>726</v>
      </c>
      <c r="B659" s="8" t="s">
        <v>20</v>
      </c>
      <c r="C659" s="10">
        <v>4</v>
      </c>
      <c r="D659" s="10">
        <v>1</v>
      </c>
      <c r="E659" s="12">
        <v>15000</v>
      </c>
      <c r="F659" s="10">
        <v>1</v>
      </c>
      <c r="G659" s="17">
        <f t="shared" si="10"/>
        <v>0</v>
      </c>
    </row>
    <row r="660" spans="1:7">
      <c r="A660" s="8" t="s">
        <v>179</v>
      </c>
      <c r="B660" s="8" t="s">
        <v>52</v>
      </c>
      <c r="C660" s="10">
        <v>3</v>
      </c>
      <c r="D660" s="10">
        <v>6</v>
      </c>
      <c r="E660" s="12">
        <v>56400</v>
      </c>
      <c r="F660" s="10">
        <v>6</v>
      </c>
      <c r="G660" s="17">
        <f t="shared" si="10"/>
        <v>1</v>
      </c>
    </row>
    <row r="661" spans="1:7">
      <c r="A661" s="8" t="s">
        <v>8</v>
      </c>
      <c r="B661" s="8" t="s">
        <v>20</v>
      </c>
      <c r="C661" s="10">
        <v>4</v>
      </c>
      <c r="D661" s="10">
        <v>4</v>
      </c>
      <c r="E661" s="12">
        <v>10200</v>
      </c>
      <c r="F661" s="10">
        <v>4.5</v>
      </c>
      <c r="G661" s="17">
        <f t="shared" si="10"/>
        <v>1</v>
      </c>
    </row>
    <row r="662" spans="1:7">
      <c r="A662" s="8" t="s">
        <v>8</v>
      </c>
      <c r="B662" s="8" t="s">
        <v>3999</v>
      </c>
      <c r="C662" s="10">
        <v>5</v>
      </c>
      <c r="D662" s="10">
        <v>4</v>
      </c>
      <c r="E662" s="12">
        <v>5787.5729234188348</v>
      </c>
      <c r="F662" s="10">
        <v>4.5</v>
      </c>
      <c r="G662" s="17">
        <f t="shared" si="10"/>
        <v>1</v>
      </c>
    </row>
    <row r="663" spans="1:7">
      <c r="A663" s="8" t="s">
        <v>15</v>
      </c>
      <c r="B663" s="8" t="s">
        <v>356</v>
      </c>
      <c r="C663" s="10">
        <v>3</v>
      </c>
      <c r="D663" s="10">
        <v>15</v>
      </c>
      <c r="E663" s="12">
        <v>105000</v>
      </c>
      <c r="F663" s="10">
        <v>15</v>
      </c>
      <c r="G663" s="17">
        <f t="shared" si="10"/>
        <v>3</v>
      </c>
    </row>
    <row r="664" spans="1:7">
      <c r="A664" s="8" t="s">
        <v>8</v>
      </c>
      <c r="B664" s="8" t="s">
        <v>52</v>
      </c>
      <c r="C664" s="10">
        <v>3</v>
      </c>
      <c r="D664" s="10">
        <v>5</v>
      </c>
      <c r="E664" s="12">
        <v>4451.9791718606421</v>
      </c>
      <c r="F664" s="10">
        <v>5</v>
      </c>
      <c r="G664" s="17">
        <f t="shared" si="10"/>
        <v>1</v>
      </c>
    </row>
    <row r="665" spans="1:7">
      <c r="A665" s="8" t="s">
        <v>8</v>
      </c>
      <c r="B665" s="8" t="s">
        <v>356</v>
      </c>
      <c r="C665" s="10">
        <v>5</v>
      </c>
      <c r="D665" s="10">
        <v>4</v>
      </c>
      <c r="E665" s="12">
        <v>8369.7208430980063</v>
      </c>
      <c r="F665" s="10">
        <v>4</v>
      </c>
      <c r="G665" s="17">
        <f t="shared" si="10"/>
        <v>1</v>
      </c>
    </row>
    <row r="666" spans="1:7">
      <c r="A666" s="8" t="s">
        <v>347</v>
      </c>
      <c r="B666" s="8" t="s">
        <v>52</v>
      </c>
      <c r="C666" s="10">
        <v>4</v>
      </c>
      <c r="D666" s="10">
        <v>9</v>
      </c>
      <c r="E666" s="12">
        <v>17067.637625607145</v>
      </c>
      <c r="F666" s="10">
        <v>9</v>
      </c>
      <c r="G666" s="17">
        <f t="shared" si="10"/>
        <v>2</v>
      </c>
    </row>
    <row r="667" spans="1:7">
      <c r="A667" s="8" t="s">
        <v>84</v>
      </c>
      <c r="B667" s="8" t="s">
        <v>52</v>
      </c>
      <c r="C667" s="10">
        <v>2</v>
      </c>
      <c r="D667" s="10">
        <v>20</v>
      </c>
      <c r="E667" s="12">
        <v>101990.96564026357</v>
      </c>
      <c r="F667" s="10">
        <v>20</v>
      </c>
      <c r="G667" s="17">
        <f t="shared" si="10"/>
        <v>4</v>
      </c>
    </row>
    <row r="668" spans="1:7">
      <c r="A668" s="8" t="s">
        <v>8</v>
      </c>
      <c r="B668" s="8" t="s">
        <v>20</v>
      </c>
      <c r="C668" s="10">
        <v>3</v>
      </c>
      <c r="D668" s="10">
        <v>3</v>
      </c>
      <c r="E668" s="12">
        <v>3917.7416712373652</v>
      </c>
      <c r="F668" s="10">
        <v>3</v>
      </c>
      <c r="G668" s="17">
        <f t="shared" si="10"/>
        <v>1</v>
      </c>
    </row>
    <row r="669" spans="1:7">
      <c r="A669" s="8" t="s">
        <v>15</v>
      </c>
      <c r="B669" s="8" t="s">
        <v>67</v>
      </c>
      <c r="C669" s="10">
        <v>4</v>
      </c>
      <c r="D669" s="10">
        <v>18</v>
      </c>
      <c r="E669" s="12">
        <v>52000</v>
      </c>
      <c r="F669" s="10">
        <v>18</v>
      </c>
      <c r="G669" s="17">
        <f t="shared" si="10"/>
        <v>4</v>
      </c>
    </row>
    <row r="670" spans="1:7">
      <c r="A670" s="8" t="s">
        <v>8</v>
      </c>
      <c r="B670" s="8" t="s">
        <v>20</v>
      </c>
      <c r="C670" s="10">
        <v>4</v>
      </c>
      <c r="D670" s="10">
        <v>2</v>
      </c>
      <c r="E670" s="12">
        <v>4630.058338735068</v>
      </c>
      <c r="F670" s="10">
        <v>2</v>
      </c>
      <c r="G670" s="17">
        <f t="shared" si="10"/>
        <v>0</v>
      </c>
    </row>
    <row r="671" spans="1:7">
      <c r="A671" s="8" t="s">
        <v>8</v>
      </c>
      <c r="B671" s="8" t="s">
        <v>20</v>
      </c>
      <c r="C671" s="10">
        <v>3</v>
      </c>
      <c r="D671" s="10">
        <v>3</v>
      </c>
      <c r="E671" s="12">
        <v>2136.9500024931081</v>
      </c>
      <c r="F671" s="10">
        <v>3</v>
      </c>
      <c r="G671" s="17">
        <f t="shared" si="10"/>
        <v>1</v>
      </c>
    </row>
    <row r="672" spans="1:7">
      <c r="A672" s="8" t="s">
        <v>8</v>
      </c>
      <c r="B672" s="8" t="s">
        <v>20</v>
      </c>
      <c r="C672" s="10">
        <v>2</v>
      </c>
      <c r="D672" s="10">
        <v>4</v>
      </c>
      <c r="E672" s="12">
        <v>13000</v>
      </c>
      <c r="F672" s="10">
        <v>4</v>
      </c>
      <c r="G672" s="17">
        <f t="shared" si="10"/>
        <v>1</v>
      </c>
    </row>
    <row r="673" spans="1:7">
      <c r="A673" s="8" t="s">
        <v>8</v>
      </c>
      <c r="B673" s="8" t="s">
        <v>52</v>
      </c>
      <c r="C673" s="10">
        <v>3</v>
      </c>
      <c r="D673" s="10">
        <v>7</v>
      </c>
      <c r="E673" s="12">
        <v>2564.3400029917298</v>
      </c>
      <c r="F673" s="10">
        <v>7</v>
      </c>
      <c r="G673" s="17">
        <f t="shared" si="10"/>
        <v>1</v>
      </c>
    </row>
    <row r="674" spans="1:7">
      <c r="A674" s="8" t="s">
        <v>8</v>
      </c>
      <c r="B674" s="8" t="s">
        <v>52</v>
      </c>
      <c r="C674" s="10">
        <v>3</v>
      </c>
      <c r="D674" s="10">
        <v>7</v>
      </c>
      <c r="E674" s="12">
        <v>20479.104190558952</v>
      </c>
      <c r="F674" s="10">
        <v>7</v>
      </c>
      <c r="G674" s="17">
        <f t="shared" si="10"/>
        <v>1</v>
      </c>
    </row>
    <row r="675" spans="1:7">
      <c r="A675" s="8" t="s">
        <v>359</v>
      </c>
      <c r="B675" s="8" t="s">
        <v>310</v>
      </c>
      <c r="C675" s="10">
        <v>2</v>
      </c>
      <c r="D675" s="10">
        <v>10</v>
      </c>
      <c r="E675" s="12">
        <v>33500</v>
      </c>
      <c r="F675" s="10">
        <v>10</v>
      </c>
      <c r="G675" s="17">
        <f t="shared" si="10"/>
        <v>2</v>
      </c>
    </row>
    <row r="676" spans="1:7">
      <c r="A676" s="8" t="s">
        <v>8</v>
      </c>
      <c r="B676" s="8" t="s">
        <v>52</v>
      </c>
      <c r="C676" s="10">
        <v>3</v>
      </c>
      <c r="D676" s="10">
        <v>20</v>
      </c>
      <c r="E676" s="12">
        <v>50000</v>
      </c>
      <c r="F676" s="10">
        <v>20</v>
      </c>
      <c r="G676" s="17">
        <f t="shared" si="10"/>
        <v>4</v>
      </c>
    </row>
    <row r="677" spans="1:7">
      <c r="A677" s="8" t="s">
        <v>8</v>
      </c>
      <c r="B677" s="8" t="s">
        <v>52</v>
      </c>
      <c r="C677" s="10">
        <v>3</v>
      </c>
      <c r="D677" s="10">
        <v>3</v>
      </c>
      <c r="E677" s="12">
        <v>5342.3750062327708</v>
      </c>
      <c r="F677" s="10">
        <v>3</v>
      </c>
      <c r="G677" s="17">
        <f t="shared" si="10"/>
        <v>1</v>
      </c>
    </row>
    <row r="678" spans="1:7">
      <c r="A678" s="8" t="s">
        <v>8</v>
      </c>
      <c r="B678" s="8" t="s">
        <v>20</v>
      </c>
      <c r="C678" s="10">
        <v>5</v>
      </c>
      <c r="D678" s="10">
        <v>2</v>
      </c>
      <c r="E678" s="12">
        <v>11539.530013462785</v>
      </c>
      <c r="F678" s="10">
        <v>2</v>
      </c>
      <c r="G678" s="17">
        <f t="shared" si="10"/>
        <v>0</v>
      </c>
    </row>
    <row r="679" spans="1:7">
      <c r="A679" s="8" t="s">
        <v>8</v>
      </c>
      <c r="B679" s="8" t="s">
        <v>52</v>
      </c>
      <c r="C679" s="10">
        <v>4</v>
      </c>
      <c r="D679" s="10">
        <v>23</v>
      </c>
      <c r="E679" s="12">
        <v>7000</v>
      </c>
      <c r="F679" s="10">
        <v>23</v>
      </c>
      <c r="G679" s="17">
        <f t="shared" si="10"/>
        <v>5</v>
      </c>
    </row>
    <row r="680" spans="1:7">
      <c r="A680" s="8" t="s">
        <v>8</v>
      </c>
      <c r="B680" s="8" t="s">
        <v>3999</v>
      </c>
      <c r="C680" s="10">
        <v>3</v>
      </c>
      <c r="D680" s="10">
        <v>6</v>
      </c>
      <c r="E680" s="12">
        <v>6767.0083412281756</v>
      </c>
      <c r="F680" s="10">
        <v>6</v>
      </c>
      <c r="G680" s="17">
        <f t="shared" si="10"/>
        <v>1</v>
      </c>
    </row>
    <row r="681" spans="1:7">
      <c r="A681" s="8" t="s">
        <v>799</v>
      </c>
      <c r="B681" s="8" t="s">
        <v>356</v>
      </c>
      <c r="C681" s="10">
        <v>3</v>
      </c>
      <c r="D681" s="10">
        <v>2</v>
      </c>
      <c r="E681" s="12">
        <v>3000</v>
      </c>
      <c r="F681" s="10">
        <v>2</v>
      </c>
      <c r="G681" s="17">
        <f t="shared" si="10"/>
        <v>0</v>
      </c>
    </row>
    <row r="682" spans="1:7">
      <c r="A682" s="8" t="s">
        <v>8</v>
      </c>
      <c r="B682" s="8" t="s">
        <v>3999</v>
      </c>
      <c r="C682" s="10">
        <v>5</v>
      </c>
      <c r="D682" s="10">
        <v>4</v>
      </c>
      <c r="E682" s="12">
        <v>4451.9791718606421</v>
      </c>
      <c r="F682" s="10">
        <v>4</v>
      </c>
      <c r="G682" s="17">
        <f t="shared" si="10"/>
        <v>1</v>
      </c>
    </row>
    <row r="683" spans="1:7">
      <c r="A683" s="8" t="s">
        <v>8</v>
      </c>
      <c r="B683" s="8" t="s">
        <v>4001</v>
      </c>
      <c r="C683" s="10">
        <v>4</v>
      </c>
      <c r="D683" s="10">
        <v>4</v>
      </c>
      <c r="E683" s="12">
        <v>2671.1875031163854</v>
      </c>
      <c r="F683" s="10">
        <v>4.5</v>
      </c>
      <c r="G683" s="17">
        <f t="shared" si="10"/>
        <v>1</v>
      </c>
    </row>
    <row r="684" spans="1:7">
      <c r="A684" s="8" t="s">
        <v>8</v>
      </c>
      <c r="B684" s="8" t="s">
        <v>52</v>
      </c>
      <c r="C684" s="10">
        <v>4</v>
      </c>
      <c r="D684" s="10">
        <v>5</v>
      </c>
      <c r="E684" s="12">
        <v>4957.7240057840108</v>
      </c>
      <c r="F684" s="10">
        <v>5</v>
      </c>
      <c r="G684" s="17">
        <f t="shared" si="10"/>
        <v>1</v>
      </c>
    </row>
    <row r="685" spans="1:7">
      <c r="A685" s="8" t="s">
        <v>8</v>
      </c>
      <c r="B685" s="8" t="s">
        <v>310</v>
      </c>
      <c r="C685" s="10">
        <v>3</v>
      </c>
      <c r="D685" s="10">
        <v>14</v>
      </c>
      <c r="E685" s="12">
        <v>3205.4250037396623</v>
      </c>
      <c r="F685" s="10">
        <v>14</v>
      </c>
      <c r="G685" s="17">
        <f t="shared" si="10"/>
        <v>3</v>
      </c>
    </row>
    <row r="686" spans="1:7">
      <c r="A686" s="8" t="s">
        <v>8</v>
      </c>
      <c r="B686" s="8" t="s">
        <v>52</v>
      </c>
      <c r="C686" s="10">
        <v>4</v>
      </c>
      <c r="D686" s="10">
        <v>7</v>
      </c>
      <c r="E686" s="12">
        <v>14246.333349954055</v>
      </c>
      <c r="F686" s="10">
        <v>7</v>
      </c>
      <c r="G686" s="17">
        <f t="shared" si="10"/>
        <v>1</v>
      </c>
    </row>
    <row r="687" spans="1:7">
      <c r="A687" s="8" t="s">
        <v>8</v>
      </c>
      <c r="B687" s="8" t="s">
        <v>20</v>
      </c>
      <c r="C687" s="10">
        <v>5</v>
      </c>
      <c r="D687" s="10">
        <v>7</v>
      </c>
      <c r="E687" s="12">
        <v>5342.3750062327708</v>
      </c>
      <c r="F687" s="10">
        <v>7</v>
      </c>
      <c r="G687" s="17">
        <f t="shared" si="10"/>
        <v>1</v>
      </c>
    </row>
    <row r="688" spans="1:7">
      <c r="A688" s="8" t="s">
        <v>8</v>
      </c>
      <c r="B688" s="8" t="s">
        <v>20</v>
      </c>
      <c r="C688" s="10">
        <v>5</v>
      </c>
      <c r="D688" s="10">
        <v>2</v>
      </c>
      <c r="E688" s="12">
        <v>6588.9291743537506</v>
      </c>
      <c r="F688" s="10">
        <v>2</v>
      </c>
      <c r="G688" s="17">
        <f t="shared" si="10"/>
        <v>0</v>
      </c>
    </row>
    <row r="689" spans="1:7">
      <c r="A689" s="8" t="s">
        <v>8</v>
      </c>
      <c r="B689" s="8" t="s">
        <v>20</v>
      </c>
      <c r="C689" s="10">
        <v>5</v>
      </c>
      <c r="D689" s="10">
        <v>2</v>
      </c>
      <c r="E689" s="12">
        <v>6588.9291743537506</v>
      </c>
      <c r="F689" s="10">
        <v>2</v>
      </c>
      <c r="G689" s="17">
        <f t="shared" si="10"/>
        <v>0</v>
      </c>
    </row>
    <row r="690" spans="1:7">
      <c r="A690" s="8" t="s">
        <v>15</v>
      </c>
      <c r="B690" s="8" t="s">
        <v>67</v>
      </c>
      <c r="C690" s="10">
        <v>4</v>
      </c>
      <c r="D690" s="10">
        <v>10</v>
      </c>
      <c r="E690" s="12">
        <v>35000</v>
      </c>
      <c r="F690" s="10">
        <v>10</v>
      </c>
      <c r="G690" s="17">
        <f t="shared" si="10"/>
        <v>2</v>
      </c>
    </row>
    <row r="691" spans="1:7">
      <c r="A691" s="8" t="s">
        <v>8</v>
      </c>
      <c r="B691" s="8" t="s">
        <v>310</v>
      </c>
      <c r="C691" s="10">
        <v>4</v>
      </c>
      <c r="D691" s="10">
        <v>4</v>
      </c>
      <c r="E691" s="12">
        <v>12821.700014958649</v>
      </c>
      <c r="F691" s="10">
        <v>4</v>
      </c>
      <c r="G691" s="17">
        <f t="shared" si="10"/>
        <v>1</v>
      </c>
    </row>
    <row r="692" spans="1:7">
      <c r="A692" s="8" t="s">
        <v>8</v>
      </c>
      <c r="B692" s="8" t="s">
        <v>52</v>
      </c>
      <c r="C692" s="10">
        <v>2</v>
      </c>
      <c r="D692" s="10">
        <v>2</v>
      </c>
      <c r="E692" s="12">
        <v>10684.750012465542</v>
      </c>
      <c r="F692" s="10">
        <v>2</v>
      </c>
      <c r="G692" s="17">
        <f t="shared" si="10"/>
        <v>0</v>
      </c>
    </row>
    <row r="693" spans="1:7">
      <c r="A693" s="8" t="s">
        <v>8</v>
      </c>
      <c r="B693" s="8" t="s">
        <v>52</v>
      </c>
      <c r="C693" s="10">
        <v>4</v>
      </c>
      <c r="D693" s="10">
        <v>2</v>
      </c>
      <c r="E693" s="12">
        <v>10000</v>
      </c>
      <c r="F693" s="10">
        <v>2</v>
      </c>
      <c r="G693" s="17">
        <f t="shared" si="10"/>
        <v>0</v>
      </c>
    </row>
    <row r="694" spans="1:7">
      <c r="A694" s="8" t="s">
        <v>8</v>
      </c>
      <c r="B694" s="8" t="s">
        <v>20</v>
      </c>
      <c r="C694" s="10">
        <v>2</v>
      </c>
      <c r="D694" s="10">
        <v>0</v>
      </c>
      <c r="E694" s="12">
        <v>2136.9500024931081</v>
      </c>
      <c r="F694" s="10">
        <v>0</v>
      </c>
      <c r="G694" s="17">
        <f t="shared" si="10"/>
        <v>0</v>
      </c>
    </row>
    <row r="695" spans="1:7">
      <c r="A695" s="8" t="s">
        <v>8</v>
      </c>
      <c r="B695" s="8" t="s">
        <v>20</v>
      </c>
      <c r="C695" s="10">
        <v>4</v>
      </c>
      <c r="D695" s="10">
        <v>4</v>
      </c>
      <c r="E695" s="12">
        <v>8547.8000099724322</v>
      </c>
      <c r="F695" s="10">
        <v>4</v>
      </c>
      <c r="G695" s="17">
        <f t="shared" si="10"/>
        <v>1</v>
      </c>
    </row>
    <row r="696" spans="1:7">
      <c r="A696" s="8" t="s">
        <v>8</v>
      </c>
      <c r="B696" s="8" t="s">
        <v>20</v>
      </c>
      <c r="C696" s="10">
        <v>5</v>
      </c>
      <c r="D696" s="10">
        <v>8</v>
      </c>
      <c r="E696" s="12">
        <v>8013.5625093491553</v>
      </c>
      <c r="F696" s="10">
        <v>8</v>
      </c>
      <c r="G696" s="17">
        <f t="shared" si="10"/>
        <v>2</v>
      </c>
    </row>
    <row r="697" spans="1:7">
      <c r="A697" s="8" t="s">
        <v>8</v>
      </c>
      <c r="B697" s="8" t="s">
        <v>356</v>
      </c>
      <c r="C697" s="10">
        <v>4</v>
      </c>
      <c r="D697" s="10">
        <v>0</v>
      </c>
      <c r="E697" s="12">
        <v>7123.1666749770275</v>
      </c>
      <c r="F697" s="10">
        <v>0</v>
      </c>
      <c r="G697" s="17">
        <f t="shared" si="10"/>
        <v>0</v>
      </c>
    </row>
    <row r="698" spans="1:7">
      <c r="A698" s="8" t="s">
        <v>8</v>
      </c>
      <c r="B698" s="8" t="s">
        <v>20</v>
      </c>
      <c r="C698" s="10">
        <v>5</v>
      </c>
      <c r="D698" s="10">
        <v>5</v>
      </c>
      <c r="E698" s="12">
        <v>40958.208381117904</v>
      </c>
      <c r="F698" s="10">
        <v>5</v>
      </c>
      <c r="G698" s="17">
        <f t="shared" si="10"/>
        <v>1</v>
      </c>
    </row>
    <row r="699" spans="1:7">
      <c r="A699" s="8" t="s">
        <v>8</v>
      </c>
      <c r="B699" s="8" t="s">
        <v>52</v>
      </c>
      <c r="C699" s="10">
        <v>4</v>
      </c>
      <c r="D699" s="10">
        <v>2</v>
      </c>
      <c r="E699" s="12">
        <v>11325.835013213473</v>
      </c>
      <c r="F699" s="10">
        <v>2</v>
      </c>
      <c r="G699" s="17">
        <f t="shared" si="10"/>
        <v>0</v>
      </c>
    </row>
    <row r="700" spans="1:7">
      <c r="A700" s="8" t="s">
        <v>818</v>
      </c>
      <c r="B700" s="8" t="s">
        <v>310</v>
      </c>
      <c r="C700" s="10">
        <v>4</v>
      </c>
      <c r="D700" s="10">
        <v>2</v>
      </c>
      <c r="E700" s="12">
        <v>15000</v>
      </c>
      <c r="F700" s="10">
        <v>2</v>
      </c>
      <c r="G700" s="17">
        <f t="shared" si="10"/>
        <v>0</v>
      </c>
    </row>
    <row r="701" spans="1:7">
      <c r="A701" s="8" t="s">
        <v>179</v>
      </c>
      <c r="B701" s="8" t="s">
        <v>20</v>
      </c>
      <c r="C701" s="10">
        <v>4</v>
      </c>
      <c r="D701" s="10">
        <v>12</v>
      </c>
      <c r="E701" s="12">
        <v>12000</v>
      </c>
      <c r="F701" s="10">
        <v>12</v>
      </c>
      <c r="G701" s="17">
        <f t="shared" si="10"/>
        <v>2</v>
      </c>
    </row>
    <row r="702" spans="1:7">
      <c r="A702" s="8" t="s">
        <v>8</v>
      </c>
      <c r="B702" s="8" t="s">
        <v>3999</v>
      </c>
      <c r="C702" s="10">
        <v>3</v>
      </c>
      <c r="D702" s="10">
        <v>1</v>
      </c>
      <c r="E702" s="12">
        <v>8903.9583437212841</v>
      </c>
      <c r="F702" s="10">
        <v>1</v>
      </c>
      <c r="G702" s="17">
        <f t="shared" si="10"/>
        <v>0</v>
      </c>
    </row>
    <row r="703" spans="1:7">
      <c r="A703" s="8" t="s">
        <v>8</v>
      </c>
      <c r="B703" s="8" t="s">
        <v>279</v>
      </c>
      <c r="C703" s="10">
        <v>5</v>
      </c>
      <c r="D703" s="10">
        <v>2</v>
      </c>
      <c r="E703" s="12">
        <v>8903.9583437212841</v>
      </c>
      <c r="F703" s="10">
        <v>2</v>
      </c>
      <c r="G703" s="17">
        <f t="shared" si="10"/>
        <v>0</v>
      </c>
    </row>
    <row r="704" spans="1:7">
      <c r="A704" s="8" t="s">
        <v>8</v>
      </c>
      <c r="B704" s="8" t="s">
        <v>52</v>
      </c>
      <c r="C704" s="10">
        <v>5</v>
      </c>
      <c r="D704" s="10">
        <v>10</v>
      </c>
      <c r="E704" s="12">
        <v>12821.700014958649</v>
      </c>
      <c r="F704" s="10">
        <v>10</v>
      </c>
      <c r="G704" s="17">
        <f t="shared" si="10"/>
        <v>2</v>
      </c>
    </row>
    <row r="705" spans="1:7">
      <c r="A705" s="8" t="s">
        <v>8</v>
      </c>
      <c r="B705" s="8" t="s">
        <v>52</v>
      </c>
      <c r="C705" s="10">
        <v>5</v>
      </c>
      <c r="D705" s="10">
        <v>7</v>
      </c>
      <c r="E705" s="12">
        <v>3205.4250037396623</v>
      </c>
      <c r="F705" s="10">
        <v>7</v>
      </c>
      <c r="G705" s="17">
        <f t="shared" si="10"/>
        <v>1</v>
      </c>
    </row>
    <row r="706" spans="1:7">
      <c r="A706" s="8" t="s">
        <v>8</v>
      </c>
      <c r="B706" s="8" t="s">
        <v>52</v>
      </c>
      <c r="C706" s="10">
        <v>3</v>
      </c>
      <c r="D706" s="10">
        <v>6</v>
      </c>
      <c r="E706" s="12">
        <v>6677.9687577909626</v>
      </c>
      <c r="F706" s="10">
        <v>6</v>
      </c>
      <c r="G706" s="17">
        <f t="shared" si="10"/>
        <v>1</v>
      </c>
    </row>
    <row r="707" spans="1:7">
      <c r="A707" s="8" t="s">
        <v>672</v>
      </c>
      <c r="B707" s="8" t="s">
        <v>52</v>
      </c>
      <c r="C707" s="10">
        <v>4</v>
      </c>
      <c r="D707" s="10">
        <v>15</v>
      </c>
      <c r="E707" s="12">
        <v>67794.987956419791</v>
      </c>
      <c r="F707" s="10">
        <v>15</v>
      </c>
      <c r="G707" s="17">
        <f t="shared" ref="G707:G770" si="11">ROUND(F707/5,0)</f>
        <v>3</v>
      </c>
    </row>
    <row r="708" spans="1:7">
      <c r="A708" s="8" t="s">
        <v>8</v>
      </c>
      <c r="B708" s="8" t="s">
        <v>52</v>
      </c>
      <c r="C708" s="10">
        <v>3</v>
      </c>
      <c r="D708" s="10">
        <v>6</v>
      </c>
      <c r="E708" s="12">
        <v>31250</v>
      </c>
      <c r="F708" s="10">
        <v>6</v>
      </c>
      <c r="G708" s="17">
        <f t="shared" si="11"/>
        <v>1</v>
      </c>
    </row>
    <row r="709" spans="1:7">
      <c r="A709" s="8" t="s">
        <v>17</v>
      </c>
      <c r="B709" s="8" t="s">
        <v>52</v>
      </c>
      <c r="C709" s="10">
        <v>5</v>
      </c>
      <c r="D709" s="10">
        <v>2</v>
      </c>
      <c r="E709" s="12">
        <v>2165.2740982270229</v>
      </c>
      <c r="F709" s="10">
        <v>2</v>
      </c>
      <c r="G709" s="17">
        <f t="shared" si="11"/>
        <v>0</v>
      </c>
    </row>
    <row r="710" spans="1:7">
      <c r="A710" s="8" t="s">
        <v>8</v>
      </c>
      <c r="B710" s="8" t="s">
        <v>3999</v>
      </c>
      <c r="C710" s="10">
        <v>5</v>
      </c>
      <c r="D710" s="10">
        <v>4</v>
      </c>
      <c r="E710" s="12">
        <v>7123.1666749770275</v>
      </c>
      <c r="F710" s="10">
        <v>4</v>
      </c>
      <c r="G710" s="17">
        <f t="shared" si="11"/>
        <v>1</v>
      </c>
    </row>
    <row r="711" spans="1:7">
      <c r="A711" s="8" t="s">
        <v>84</v>
      </c>
      <c r="B711" s="8" t="s">
        <v>52</v>
      </c>
      <c r="C711" s="10">
        <v>4</v>
      </c>
      <c r="D711" s="10">
        <v>3</v>
      </c>
      <c r="E711" s="12">
        <v>130000</v>
      </c>
      <c r="F711" s="10">
        <v>3</v>
      </c>
      <c r="G711" s="17">
        <f t="shared" si="11"/>
        <v>1</v>
      </c>
    </row>
    <row r="712" spans="1:7">
      <c r="A712" s="8" t="s">
        <v>8</v>
      </c>
      <c r="B712" s="8" t="s">
        <v>52</v>
      </c>
      <c r="C712" s="10">
        <v>4</v>
      </c>
      <c r="D712" s="10">
        <v>6</v>
      </c>
      <c r="E712" s="12">
        <v>4451.9791718606421</v>
      </c>
      <c r="F712" s="10">
        <v>6</v>
      </c>
      <c r="G712" s="17">
        <f t="shared" si="11"/>
        <v>1</v>
      </c>
    </row>
    <row r="713" spans="1:7">
      <c r="A713" s="8" t="s">
        <v>48</v>
      </c>
      <c r="B713" s="8" t="s">
        <v>20</v>
      </c>
      <c r="C713" s="10">
        <v>4</v>
      </c>
      <c r="D713" s="10">
        <v>2</v>
      </c>
      <c r="E713" s="12">
        <v>9600</v>
      </c>
      <c r="F713" s="10">
        <v>2</v>
      </c>
      <c r="G713" s="17">
        <f t="shared" si="11"/>
        <v>0</v>
      </c>
    </row>
    <row r="714" spans="1:7">
      <c r="A714" s="8" t="s">
        <v>8</v>
      </c>
      <c r="B714" s="8" t="s">
        <v>20</v>
      </c>
      <c r="C714" s="10">
        <v>4</v>
      </c>
      <c r="D714" s="10">
        <v>1</v>
      </c>
      <c r="E714" s="12">
        <v>6945.0875081026015</v>
      </c>
      <c r="F714" s="10">
        <v>1</v>
      </c>
      <c r="G714" s="17">
        <f t="shared" si="11"/>
        <v>0</v>
      </c>
    </row>
    <row r="715" spans="1:7">
      <c r="A715" s="8" t="s">
        <v>8</v>
      </c>
      <c r="B715" s="8" t="s">
        <v>310</v>
      </c>
      <c r="C715" s="10">
        <v>5</v>
      </c>
      <c r="D715" s="10">
        <v>7</v>
      </c>
      <c r="E715" s="12">
        <v>10684.750012465542</v>
      </c>
      <c r="F715" s="10">
        <v>7</v>
      </c>
      <c r="G715" s="17">
        <f t="shared" si="11"/>
        <v>1</v>
      </c>
    </row>
    <row r="716" spans="1:7">
      <c r="A716" s="8" t="s">
        <v>8</v>
      </c>
      <c r="B716" s="8" t="s">
        <v>20</v>
      </c>
      <c r="C716" s="10">
        <v>3</v>
      </c>
      <c r="D716" s="10">
        <v>3</v>
      </c>
      <c r="E716" s="12">
        <v>8547.8000099724322</v>
      </c>
      <c r="F716" s="10">
        <v>3.5</v>
      </c>
      <c r="G716" s="17">
        <f t="shared" si="11"/>
        <v>1</v>
      </c>
    </row>
    <row r="717" spans="1:7">
      <c r="A717" s="8" t="s">
        <v>8</v>
      </c>
      <c r="B717" s="8" t="s">
        <v>20</v>
      </c>
      <c r="C717" s="10">
        <v>4</v>
      </c>
      <c r="D717" s="10">
        <v>10</v>
      </c>
      <c r="E717" s="12">
        <v>35000</v>
      </c>
      <c r="F717" s="10">
        <v>10</v>
      </c>
      <c r="G717" s="17">
        <f t="shared" si="11"/>
        <v>2</v>
      </c>
    </row>
    <row r="718" spans="1:7">
      <c r="A718" s="8" t="s">
        <v>8</v>
      </c>
      <c r="B718" s="8" t="s">
        <v>20</v>
      </c>
      <c r="C718" s="10">
        <v>3</v>
      </c>
      <c r="D718" s="10">
        <v>12</v>
      </c>
      <c r="E718" s="12">
        <v>17807.916687442568</v>
      </c>
      <c r="F718" s="10">
        <v>12</v>
      </c>
      <c r="G718" s="17">
        <f t="shared" si="11"/>
        <v>2</v>
      </c>
    </row>
    <row r="719" spans="1:7">
      <c r="A719" s="8" t="s">
        <v>8</v>
      </c>
      <c r="B719" s="8" t="s">
        <v>310</v>
      </c>
      <c r="C719" s="10">
        <v>5</v>
      </c>
      <c r="D719" s="10">
        <v>4</v>
      </c>
      <c r="E719" s="12">
        <v>3205.4250037396623</v>
      </c>
      <c r="F719" s="10">
        <v>4</v>
      </c>
      <c r="G719" s="17">
        <f t="shared" si="11"/>
        <v>1</v>
      </c>
    </row>
    <row r="720" spans="1:7">
      <c r="A720" s="8" t="s">
        <v>65</v>
      </c>
      <c r="B720" s="8" t="s">
        <v>52</v>
      </c>
      <c r="C720" s="10">
        <v>4</v>
      </c>
      <c r="D720" s="10">
        <v>10</v>
      </c>
      <c r="E720" s="12">
        <v>60000</v>
      </c>
      <c r="F720" s="10">
        <v>10</v>
      </c>
      <c r="G720" s="17">
        <f t="shared" si="11"/>
        <v>2</v>
      </c>
    </row>
    <row r="721" spans="1:7">
      <c r="A721" s="8" t="s">
        <v>8</v>
      </c>
      <c r="B721" s="8" t="s">
        <v>52</v>
      </c>
      <c r="C721" s="10">
        <v>3</v>
      </c>
      <c r="D721" s="10">
        <v>13</v>
      </c>
      <c r="E721" s="12">
        <v>14246.333349954055</v>
      </c>
      <c r="F721" s="10">
        <v>13</v>
      </c>
      <c r="G721" s="17">
        <f t="shared" si="11"/>
        <v>3</v>
      </c>
    </row>
    <row r="722" spans="1:7">
      <c r="A722" s="8" t="s">
        <v>8</v>
      </c>
      <c r="B722" s="8" t="s">
        <v>52</v>
      </c>
      <c r="C722" s="10">
        <v>3</v>
      </c>
      <c r="D722" s="10">
        <v>8</v>
      </c>
      <c r="E722" s="12">
        <v>10684.750012465542</v>
      </c>
      <c r="F722" s="10">
        <v>8</v>
      </c>
      <c r="G722" s="17">
        <f t="shared" si="11"/>
        <v>2</v>
      </c>
    </row>
    <row r="723" spans="1:7">
      <c r="A723" s="8" t="s">
        <v>8</v>
      </c>
      <c r="B723" s="8" t="s">
        <v>52</v>
      </c>
      <c r="C723" s="10">
        <v>5</v>
      </c>
      <c r="D723" s="10">
        <v>15</v>
      </c>
      <c r="E723" s="12">
        <v>40000</v>
      </c>
      <c r="F723" s="10">
        <v>15</v>
      </c>
      <c r="G723" s="17">
        <f t="shared" si="11"/>
        <v>3</v>
      </c>
    </row>
    <row r="724" spans="1:7">
      <c r="A724" s="8" t="s">
        <v>17</v>
      </c>
      <c r="B724" s="8" t="s">
        <v>20</v>
      </c>
      <c r="C724" s="10">
        <v>4</v>
      </c>
      <c r="D724" s="10">
        <v>15</v>
      </c>
      <c r="E724" s="12">
        <v>5022</v>
      </c>
      <c r="F724" s="10">
        <v>15</v>
      </c>
      <c r="G724" s="17">
        <f t="shared" si="11"/>
        <v>3</v>
      </c>
    </row>
    <row r="725" spans="1:7">
      <c r="A725" s="8" t="s">
        <v>8</v>
      </c>
      <c r="B725" s="8" t="s">
        <v>20</v>
      </c>
      <c r="C725" s="10">
        <v>5</v>
      </c>
      <c r="D725" s="10">
        <v>5</v>
      </c>
      <c r="E725" s="12">
        <v>7301.2458418514525</v>
      </c>
      <c r="F725" s="10">
        <v>5</v>
      </c>
      <c r="G725" s="17">
        <f t="shared" si="11"/>
        <v>1</v>
      </c>
    </row>
    <row r="726" spans="1:7">
      <c r="A726" s="8" t="s">
        <v>847</v>
      </c>
      <c r="B726" s="8" t="s">
        <v>20</v>
      </c>
      <c r="C726" s="10">
        <v>5</v>
      </c>
      <c r="D726" s="10">
        <v>5</v>
      </c>
      <c r="E726" s="12">
        <v>19831.432821021317</v>
      </c>
      <c r="F726" s="10">
        <v>5</v>
      </c>
      <c r="G726" s="17">
        <f t="shared" si="11"/>
        <v>1</v>
      </c>
    </row>
    <row r="727" spans="1:7">
      <c r="A727" s="8" t="s">
        <v>8</v>
      </c>
      <c r="B727" s="8" t="s">
        <v>52</v>
      </c>
      <c r="C727" s="10">
        <v>4</v>
      </c>
      <c r="D727" s="10">
        <v>5</v>
      </c>
      <c r="E727" s="12">
        <v>10684.750012465542</v>
      </c>
      <c r="F727" s="10">
        <v>5</v>
      </c>
      <c r="G727" s="17">
        <f t="shared" si="11"/>
        <v>1</v>
      </c>
    </row>
    <row r="728" spans="1:7">
      <c r="A728" s="8" t="s">
        <v>851</v>
      </c>
      <c r="B728" s="8" t="s">
        <v>20</v>
      </c>
      <c r="C728" s="10">
        <v>4</v>
      </c>
      <c r="D728" s="10">
        <v>2</v>
      </c>
      <c r="E728" s="12">
        <v>4800</v>
      </c>
      <c r="F728" s="10">
        <v>2</v>
      </c>
      <c r="G728" s="17">
        <f t="shared" si="11"/>
        <v>0</v>
      </c>
    </row>
    <row r="729" spans="1:7">
      <c r="A729" s="8" t="s">
        <v>24</v>
      </c>
      <c r="B729" s="8" t="s">
        <v>20</v>
      </c>
      <c r="C729" s="10">
        <v>4</v>
      </c>
      <c r="D729" s="10">
        <v>7</v>
      </c>
      <c r="E729" s="12">
        <v>83846.362973446114</v>
      </c>
      <c r="F729" s="10">
        <v>7</v>
      </c>
      <c r="G729" s="17">
        <f t="shared" si="11"/>
        <v>1</v>
      </c>
    </row>
    <row r="730" spans="1:7">
      <c r="A730" s="8" t="s">
        <v>8</v>
      </c>
      <c r="B730" s="8" t="s">
        <v>488</v>
      </c>
      <c r="C730" s="10">
        <v>3</v>
      </c>
      <c r="D730" s="10">
        <v>2</v>
      </c>
      <c r="E730" s="12">
        <v>15000</v>
      </c>
      <c r="F730" s="10">
        <v>2</v>
      </c>
      <c r="G730" s="17">
        <f t="shared" si="11"/>
        <v>0</v>
      </c>
    </row>
    <row r="731" spans="1:7">
      <c r="A731" s="8" t="s">
        <v>8</v>
      </c>
      <c r="B731" s="8" t="s">
        <v>20</v>
      </c>
      <c r="C731" s="10">
        <v>4</v>
      </c>
      <c r="D731" s="10">
        <v>12</v>
      </c>
      <c r="E731" s="12">
        <v>10000</v>
      </c>
      <c r="F731" s="10">
        <v>12</v>
      </c>
      <c r="G731" s="17">
        <f t="shared" si="11"/>
        <v>2</v>
      </c>
    </row>
    <row r="732" spans="1:7">
      <c r="A732" s="8" t="s">
        <v>71</v>
      </c>
      <c r="B732" s="8" t="s">
        <v>52</v>
      </c>
      <c r="C732" s="10">
        <v>4</v>
      </c>
      <c r="D732" s="10">
        <v>5</v>
      </c>
      <c r="E732" s="12">
        <v>116637.19213297902</v>
      </c>
      <c r="F732" s="10">
        <v>5</v>
      </c>
      <c r="G732" s="17">
        <f t="shared" si="11"/>
        <v>1</v>
      </c>
    </row>
    <row r="733" spans="1:7">
      <c r="A733" s="8" t="s">
        <v>71</v>
      </c>
      <c r="B733" s="8" t="s">
        <v>20</v>
      </c>
      <c r="C733" s="10">
        <v>5</v>
      </c>
      <c r="D733" s="10">
        <v>1</v>
      </c>
      <c r="E733" s="12">
        <v>34357.533974522659</v>
      </c>
      <c r="F733" s="10">
        <v>1.5</v>
      </c>
      <c r="G733" s="17">
        <f t="shared" si="11"/>
        <v>0</v>
      </c>
    </row>
    <row r="734" spans="1:7">
      <c r="A734" s="8" t="s">
        <v>71</v>
      </c>
      <c r="B734" s="8" t="s">
        <v>52</v>
      </c>
      <c r="C734" s="10">
        <v>4</v>
      </c>
      <c r="D734" s="10">
        <v>15</v>
      </c>
      <c r="E734" s="12">
        <v>102451.58768437347</v>
      </c>
      <c r="F734" s="10">
        <v>15</v>
      </c>
      <c r="G734" s="17">
        <f t="shared" si="11"/>
        <v>3</v>
      </c>
    </row>
    <row r="735" spans="1:7">
      <c r="A735" s="8" t="s">
        <v>8</v>
      </c>
      <c r="B735" s="8" t="s">
        <v>279</v>
      </c>
      <c r="C735" s="10">
        <v>3</v>
      </c>
      <c r="D735" s="10">
        <v>5</v>
      </c>
      <c r="E735" s="12">
        <v>16000</v>
      </c>
      <c r="F735" s="10">
        <v>5</v>
      </c>
      <c r="G735" s="17">
        <f t="shared" si="11"/>
        <v>1</v>
      </c>
    </row>
    <row r="736" spans="1:7">
      <c r="A736" s="8" t="s">
        <v>8</v>
      </c>
      <c r="B736" s="8" t="s">
        <v>52</v>
      </c>
      <c r="C736" s="10">
        <v>3</v>
      </c>
      <c r="D736" s="10">
        <v>6</v>
      </c>
      <c r="E736" s="12">
        <v>6000</v>
      </c>
      <c r="F736" s="10">
        <v>6</v>
      </c>
      <c r="G736" s="17">
        <f t="shared" si="11"/>
        <v>1</v>
      </c>
    </row>
    <row r="737" spans="1:7">
      <c r="A737" s="8" t="s">
        <v>8</v>
      </c>
      <c r="B737" s="8" t="s">
        <v>52</v>
      </c>
      <c r="C737" s="10">
        <v>5</v>
      </c>
      <c r="D737" s="10">
        <v>6</v>
      </c>
      <c r="E737" s="12">
        <v>6410.8500074793246</v>
      </c>
      <c r="F737" s="10">
        <v>6</v>
      </c>
      <c r="G737" s="17">
        <f t="shared" si="11"/>
        <v>1</v>
      </c>
    </row>
    <row r="738" spans="1:7">
      <c r="A738" s="8" t="s">
        <v>179</v>
      </c>
      <c r="B738" s="8" t="s">
        <v>279</v>
      </c>
      <c r="C738" s="10">
        <v>2</v>
      </c>
      <c r="D738" s="10">
        <v>7</v>
      </c>
      <c r="E738" s="12">
        <v>36000</v>
      </c>
      <c r="F738" s="10">
        <v>7</v>
      </c>
      <c r="G738" s="17">
        <f t="shared" si="11"/>
        <v>1</v>
      </c>
    </row>
    <row r="739" spans="1:7">
      <c r="A739" s="8" t="s">
        <v>8</v>
      </c>
      <c r="B739" s="8" t="s">
        <v>279</v>
      </c>
      <c r="C739" s="10">
        <v>2</v>
      </c>
      <c r="D739" s="10">
        <v>7</v>
      </c>
      <c r="E739" s="12">
        <v>20000</v>
      </c>
      <c r="F739" s="10">
        <v>7</v>
      </c>
      <c r="G739" s="17">
        <f t="shared" si="11"/>
        <v>1</v>
      </c>
    </row>
    <row r="740" spans="1:7">
      <c r="A740" s="8" t="s">
        <v>8</v>
      </c>
      <c r="B740" s="8" t="s">
        <v>310</v>
      </c>
      <c r="C740" s="10">
        <v>4</v>
      </c>
      <c r="D740" s="10">
        <v>8</v>
      </c>
      <c r="E740" s="12">
        <v>4273.9000049862161</v>
      </c>
      <c r="F740" s="10">
        <v>8</v>
      </c>
      <c r="G740" s="17">
        <f t="shared" si="11"/>
        <v>2</v>
      </c>
    </row>
    <row r="741" spans="1:7">
      <c r="A741" s="8" t="s">
        <v>71</v>
      </c>
      <c r="B741" s="8" t="s">
        <v>67</v>
      </c>
      <c r="C741" s="10">
        <v>5</v>
      </c>
      <c r="D741" s="10">
        <v>8</v>
      </c>
      <c r="E741" s="12">
        <v>37828.278529614821</v>
      </c>
      <c r="F741" s="10">
        <v>8</v>
      </c>
      <c r="G741" s="17">
        <f t="shared" si="11"/>
        <v>2</v>
      </c>
    </row>
    <row r="742" spans="1:7">
      <c r="A742" s="8" t="s">
        <v>716</v>
      </c>
      <c r="B742" s="8" t="s">
        <v>52</v>
      </c>
      <c r="C742" s="10">
        <v>5</v>
      </c>
      <c r="D742" s="10">
        <v>4</v>
      </c>
      <c r="E742" s="12">
        <v>11000</v>
      </c>
      <c r="F742" s="10">
        <v>4.5</v>
      </c>
      <c r="G742" s="17">
        <f t="shared" si="11"/>
        <v>1</v>
      </c>
    </row>
    <row r="743" spans="1:7">
      <c r="A743" s="8" t="s">
        <v>8</v>
      </c>
      <c r="B743" s="8" t="s">
        <v>20</v>
      </c>
      <c r="C743" s="10">
        <v>3</v>
      </c>
      <c r="D743" s="10">
        <v>6</v>
      </c>
      <c r="E743" s="12">
        <v>8000</v>
      </c>
      <c r="F743" s="10">
        <v>6</v>
      </c>
      <c r="G743" s="17">
        <f t="shared" si="11"/>
        <v>1</v>
      </c>
    </row>
    <row r="744" spans="1:7">
      <c r="A744" s="8" t="s">
        <v>8</v>
      </c>
      <c r="B744" s="8" t="s">
        <v>3999</v>
      </c>
      <c r="C744" s="10">
        <v>5</v>
      </c>
      <c r="D744" s="10">
        <v>5</v>
      </c>
      <c r="E744" s="12">
        <v>4006.7812546745777</v>
      </c>
      <c r="F744" s="10">
        <v>5.5</v>
      </c>
      <c r="G744" s="17">
        <f t="shared" si="11"/>
        <v>1</v>
      </c>
    </row>
    <row r="745" spans="1:7">
      <c r="A745" s="8" t="s">
        <v>870</v>
      </c>
      <c r="B745" s="8" t="s">
        <v>52</v>
      </c>
      <c r="C745" s="10">
        <v>3</v>
      </c>
      <c r="D745" s="10">
        <v>5</v>
      </c>
      <c r="E745" s="12">
        <v>9171.0323574730355</v>
      </c>
      <c r="F745" s="10">
        <v>5</v>
      </c>
      <c r="G745" s="17">
        <f t="shared" si="11"/>
        <v>1</v>
      </c>
    </row>
    <row r="746" spans="1:7">
      <c r="A746" s="8" t="s">
        <v>8</v>
      </c>
      <c r="B746" s="8" t="s">
        <v>20</v>
      </c>
      <c r="C746" s="10">
        <v>3</v>
      </c>
      <c r="D746" s="10">
        <v>20</v>
      </c>
      <c r="E746" s="12">
        <v>4273.9000049862161</v>
      </c>
      <c r="F746" s="10">
        <v>20</v>
      </c>
      <c r="G746" s="17">
        <f t="shared" si="11"/>
        <v>4</v>
      </c>
    </row>
    <row r="747" spans="1:7">
      <c r="A747" s="8" t="s">
        <v>8</v>
      </c>
      <c r="B747" s="8" t="s">
        <v>20</v>
      </c>
      <c r="C747" s="10">
        <v>5</v>
      </c>
      <c r="D747" s="10">
        <v>5</v>
      </c>
      <c r="E747" s="12">
        <v>12465.541681209797</v>
      </c>
      <c r="F747" s="10">
        <v>5</v>
      </c>
      <c r="G747" s="17">
        <f t="shared" si="11"/>
        <v>1</v>
      </c>
    </row>
    <row r="748" spans="1:7">
      <c r="A748" s="8" t="s">
        <v>8</v>
      </c>
      <c r="B748" s="8" t="s">
        <v>20</v>
      </c>
      <c r="C748" s="10">
        <v>3</v>
      </c>
      <c r="D748" s="10">
        <v>1</v>
      </c>
      <c r="E748" s="12">
        <v>24000</v>
      </c>
      <c r="F748" s="10">
        <v>1</v>
      </c>
      <c r="G748" s="17">
        <f t="shared" si="11"/>
        <v>0</v>
      </c>
    </row>
    <row r="749" spans="1:7">
      <c r="A749" s="8" t="s">
        <v>877</v>
      </c>
      <c r="B749" s="8" t="s">
        <v>356</v>
      </c>
      <c r="C749" s="10">
        <v>3</v>
      </c>
      <c r="D749" s="10">
        <v>15</v>
      </c>
      <c r="E749" s="12">
        <v>20000</v>
      </c>
      <c r="F749" s="10">
        <v>15</v>
      </c>
      <c r="G749" s="17">
        <f t="shared" si="11"/>
        <v>3</v>
      </c>
    </row>
    <row r="750" spans="1:7">
      <c r="A750" s="8" t="s">
        <v>15</v>
      </c>
      <c r="B750" s="8" t="s">
        <v>20</v>
      </c>
      <c r="C750" s="10">
        <v>3</v>
      </c>
      <c r="D750" s="10">
        <v>20</v>
      </c>
      <c r="E750" s="12">
        <v>62000</v>
      </c>
      <c r="F750" s="10">
        <v>20</v>
      </c>
      <c r="G750" s="17">
        <f t="shared" si="11"/>
        <v>4</v>
      </c>
    </row>
    <row r="751" spans="1:7">
      <c r="A751" s="8" t="s">
        <v>133</v>
      </c>
      <c r="B751" s="8" t="s">
        <v>488</v>
      </c>
      <c r="C751" s="10">
        <v>5</v>
      </c>
      <c r="D751" s="10">
        <v>2</v>
      </c>
      <c r="E751" s="12">
        <v>14960</v>
      </c>
      <c r="F751" s="10">
        <v>2</v>
      </c>
      <c r="G751" s="17">
        <f t="shared" si="11"/>
        <v>0</v>
      </c>
    </row>
    <row r="752" spans="1:7">
      <c r="A752" s="8" t="s">
        <v>8</v>
      </c>
      <c r="B752" s="8" t="s">
        <v>310</v>
      </c>
      <c r="C752" s="10">
        <v>3</v>
      </c>
      <c r="D752" s="10">
        <v>2</v>
      </c>
      <c r="E752" s="12">
        <v>2136.9500024931081</v>
      </c>
      <c r="F752" s="10">
        <v>2</v>
      </c>
      <c r="G752" s="17">
        <f t="shared" si="11"/>
        <v>0</v>
      </c>
    </row>
    <row r="753" spans="1:7">
      <c r="A753" s="8" t="s">
        <v>15</v>
      </c>
      <c r="B753" s="8" t="s">
        <v>310</v>
      </c>
      <c r="C753" s="10">
        <v>3</v>
      </c>
      <c r="D753" s="10">
        <v>5</v>
      </c>
      <c r="E753" s="12">
        <v>30232</v>
      </c>
      <c r="F753" s="10">
        <v>5</v>
      </c>
      <c r="G753" s="17">
        <f t="shared" si="11"/>
        <v>1</v>
      </c>
    </row>
    <row r="754" spans="1:7">
      <c r="A754" s="8" t="s">
        <v>15</v>
      </c>
      <c r="B754" s="8" t="s">
        <v>20</v>
      </c>
      <c r="C754" s="10">
        <v>5</v>
      </c>
      <c r="D754" s="10">
        <v>4</v>
      </c>
      <c r="E754" s="12">
        <v>41000</v>
      </c>
      <c r="F754" s="10">
        <v>4</v>
      </c>
      <c r="G754" s="17">
        <f t="shared" si="11"/>
        <v>1</v>
      </c>
    </row>
    <row r="755" spans="1:7">
      <c r="A755" s="8" t="s">
        <v>84</v>
      </c>
      <c r="B755" s="8" t="s">
        <v>20</v>
      </c>
      <c r="C755" s="10">
        <v>3</v>
      </c>
      <c r="D755" s="10">
        <v>11</v>
      </c>
      <c r="E755" s="12">
        <v>96891.417358250401</v>
      </c>
      <c r="F755" s="10">
        <v>11</v>
      </c>
      <c r="G755" s="17">
        <f t="shared" si="11"/>
        <v>2</v>
      </c>
    </row>
    <row r="756" spans="1:7">
      <c r="A756" s="8" t="s">
        <v>8</v>
      </c>
      <c r="B756" s="8" t="s">
        <v>52</v>
      </c>
      <c r="C756" s="10">
        <v>5</v>
      </c>
      <c r="D756" s="10">
        <v>14</v>
      </c>
      <c r="E756" s="12">
        <v>21369.500024931083</v>
      </c>
      <c r="F756" s="10">
        <v>14</v>
      </c>
      <c r="G756" s="17">
        <f t="shared" si="11"/>
        <v>3</v>
      </c>
    </row>
    <row r="757" spans="1:7">
      <c r="A757" s="8" t="s">
        <v>8</v>
      </c>
      <c r="B757" s="8" t="s">
        <v>310</v>
      </c>
      <c r="C757" s="10">
        <v>5</v>
      </c>
      <c r="D757" s="10">
        <v>10</v>
      </c>
      <c r="E757" s="12">
        <v>3650.6229209257262</v>
      </c>
      <c r="F757" s="10">
        <v>10</v>
      </c>
      <c r="G757" s="17">
        <f t="shared" si="11"/>
        <v>2</v>
      </c>
    </row>
    <row r="758" spans="1:7">
      <c r="A758" s="8" t="s">
        <v>347</v>
      </c>
      <c r="B758" s="8" t="s">
        <v>310</v>
      </c>
      <c r="C758" s="10">
        <v>5</v>
      </c>
      <c r="D758" s="10">
        <v>20</v>
      </c>
      <c r="E758" s="12">
        <v>19068</v>
      </c>
      <c r="F758" s="10">
        <v>20</v>
      </c>
      <c r="G758" s="17">
        <f t="shared" si="11"/>
        <v>4</v>
      </c>
    </row>
    <row r="759" spans="1:7">
      <c r="A759" s="8" t="s">
        <v>8</v>
      </c>
      <c r="B759" s="8" t="s">
        <v>488</v>
      </c>
      <c r="C759" s="10">
        <v>5</v>
      </c>
      <c r="D759" s="10">
        <v>4</v>
      </c>
      <c r="E759" s="12">
        <v>5342.3750062327708</v>
      </c>
      <c r="F759" s="10">
        <v>4</v>
      </c>
      <c r="G759" s="17">
        <f t="shared" si="11"/>
        <v>1</v>
      </c>
    </row>
    <row r="760" spans="1:7">
      <c r="A760" s="8" t="s">
        <v>171</v>
      </c>
      <c r="B760" s="8" t="s">
        <v>356</v>
      </c>
      <c r="C760" s="10">
        <v>5</v>
      </c>
      <c r="D760" s="10">
        <v>3</v>
      </c>
      <c r="E760" s="12">
        <v>48000</v>
      </c>
      <c r="F760" s="10">
        <v>3</v>
      </c>
      <c r="G760" s="17">
        <f t="shared" si="11"/>
        <v>1</v>
      </c>
    </row>
    <row r="761" spans="1:7">
      <c r="A761" s="8" t="s">
        <v>8</v>
      </c>
      <c r="B761" s="8" t="s">
        <v>279</v>
      </c>
      <c r="C761" s="10">
        <v>4</v>
      </c>
      <c r="D761" s="10">
        <v>2</v>
      </c>
      <c r="E761" s="12">
        <v>3917.7416712373652</v>
      </c>
      <c r="F761" s="10">
        <v>2</v>
      </c>
      <c r="G761" s="17">
        <f t="shared" si="11"/>
        <v>0</v>
      </c>
    </row>
    <row r="762" spans="1:7">
      <c r="A762" s="8" t="s">
        <v>8</v>
      </c>
      <c r="B762" s="8" t="s">
        <v>3999</v>
      </c>
      <c r="C762" s="10">
        <v>5</v>
      </c>
      <c r="D762" s="10">
        <v>2</v>
      </c>
      <c r="E762" s="12">
        <v>13500</v>
      </c>
      <c r="F762" s="10">
        <v>2.5</v>
      </c>
      <c r="G762" s="17">
        <f t="shared" si="11"/>
        <v>1</v>
      </c>
    </row>
    <row r="763" spans="1:7">
      <c r="A763" s="8" t="s">
        <v>8</v>
      </c>
      <c r="B763" s="8" t="s">
        <v>52</v>
      </c>
      <c r="C763" s="10">
        <v>2</v>
      </c>
      <c r="D763" s="10">
        <v>15</v>
      </c>
      <c r="E763" s="12">
        <v>45000</v>
      </c>
      <c r="F763" s="10">
        <v>15</v>
      </c>
      <c r="G763" s="17">
        <f t="shared" si="11"/>
        <v>3</v>
      </c>
    </row>
    <row r="764" spans="1:7">
      <c r="A764" s="8" t="s">
        <v>895</v>
      </c>
      <c r="B764" s="8" t="s">
        <v>4001</v>
      </c>
      <c r="C764" s="10">
        <v>3</v>
      </c>
      <c r="D764" s="10">
        <v>18</v>
      </c>
      <c r="E764" s="12">
        <v>69871.969144538423</v>
      </c>
      <c r="F764" s="10">
        <v>18</v>
      </c>
      <c r="G764" s="17">
        <f t="shared" si="11"/>
        <v>4</v>
      </c>
    </row>
    <row r="765" spans="1:7">
      <c r="A765" s="8" t="s">
        <v>8</v>
      </c>
      <c r="B765" s="8" t="s">
        <v>52</v>
      </c>
      <c r="C765" s="10">
        <v>4</v>
      </c>
      <c r="D765" s="10">
        <v>11</v>
      </c>
      <c r="E765" s="12">
        <v>8547.8000099724322</v>
      </c>
      <c r="F765" s="10">
        <v>11</v>
      </c>
      <c r="G765" s="17">
        <f t="shared" si="11"/>
        <v>2</v>
      </c>
    </row>
    <row r="766" spans="1:7">
      <c r="A766" s="8" t="s">
        <v>359</v>
      </c>
      <c r="B766" s="8" t="s">
        <v>310</v>
      </c>
      <c r="C766" s="10">
        <v>2</v>
      </c>
      <c r="D766" s="10">
        <v>7</v>
      </c>
      <c r="E766" s="12">
        <v>9146.5655463031271</v>
      </c>
      <c r="F766" s="10">
        <v>7</v>
      </c>
      <c r="G766" s="17">
        <f t="shared" si="11"/>
        <v>1</v>
      </c>
    </row>
    <row r="767" spans="1:7">
      <c r="A767" s="8" t="s">
        <v>8</v>
      </c>
      <c r="B767" s="8" t="s">
        <v>20</v>
      </c>
      <c r="C767" s="10">
        <v>5</v>
      </c>
      <c r="D767" s="10">
        <v>2</v>
      </c>
      <c r="E767" s="12">
        <v>10150.512511842264</v>
      </c>
      <c r="F767" s="10">
        <v>2.4</v>
      </c>
      <c r="G767" s="17">
        <f t="shared" si="11"/>
        <v>0</v>
      </c>
    </row>
    <row r="768" spans="1:7">
      <c r="A768" s="8" t="s">
        <v>8</v>
      </c>
      <c r="B768" s="8" t="s">
        <v>52</v>
      </c>
      <c r="C768" s="10">
        <v>4</v>
      </c>
      <c r="D768" s="10">
        <v>7</v>
      </c>
      <c r="E768" s="12">
        <v>11325.835013213473</v>
      </c>
      <c r="F768" s="10">
        <v>7</v>
      </c>
      <c r="G768" s="17">
        <f t="shared" si="11"/>
        <v>1</v>
      </c>
    </row>
    <row r="769" spans="1:7">
      <c r="A769" s="8" t="s">
        <v>17</v>
      </c>
      <c r="B769" s="8" t="s">
        <v>3999</v>
      </c>
      <c r="C769" s="10">
        <v>5</v>
      </c>
      <c r="D769" s="10">
        <v>7</v>
      </c>
      <c r="E769" s="12">
        <v>1910.5359690238436</v>
      </c>
      <c r="F769" s="10">
        <v>7</v>
      </c>
      <c r="G769" s="17">
        <f t="shared" si="11"/>
        <v>1</v>
      </c>
    </row>
    <row r="770" spans="1:7">
      <c r="A770" s="8" t="s">
        <v>84</v>
      </c>
      <c r="B770" s="8" t="s">
        <v>52</v>
      </c>
      <c r="C770" s="10">
        <v>3</v>
      </c>
      <c r="D770" s="10">
        <v>12</v>
      </c>
      <c r="E770" s="12">
        <v>36000</v>
      </c>
      <c r="F770" s="10">
        <v>12</v>
      </c>
      <c r="G770" s="17">
        <f t="shared" si="11"/>
        <v>2</v>
      </c>
    </row>
    <row r="771" spans="1:7">
      <c r="A771" s="8" t="s">
        <v>8</v>
      </c>
      <c r="B771" s="8" t="s">
        <v>310</v>
      </c>
      <c r="C771" s="10">
        <v>2</v>
      </c>
      <c r="D771" s="10">
        <v>5</v>
      </c>
      <c r="E771" s="12">
        <v>40067.812546745779</v>
      </c>
      <c r="F771" s="10">
        <v>5</v>
      </c>
      <c r="G771" s="17">
        <f t="shared" ref="G771:G834" si="12">ROUND(F771/5,0)</f>
        <v>1</v>
      </c>
    </row>
    <row r="772" spans="1:7">
      <c r="A772" s="8" t="s">
        <v>8</v>
      </c>
      <c r="B772" s="8" t="s">
        <v>3999</v>
      </c>
      <c r="C772" s="10">
        <v>5</v>
      </c>
      <c r="D772" s="10">
        <v>1</v>
      </c>
      <c r="E772" s="12">
        <v>16000</v>
      </c>
      <c r="F772" s="10">
        <v>1</v>
      </c>
      <c r="G772" s="17">
        <f t="shared" si="12"/>
        <v>0</v>
      </c>
    </row>
    <row r="773" spans="1:7">
      <c r="A773" s="8" t="s">
        <v>8</v>
      </c>
      <c r="B773" s="8" t="s">
        <v>20</v>
      </c>
      <c r="C773" s="10">
        <v>5</v>
      </c>
      <c r="D773" s="10">
        <v>4</v>
      </c>
      <c r="E773" s="12">
        <v>4273.9000049862161</v>
      </c>
      <c r="F773" s="10">
        <v>4</v>
      </c>
      <c r="G773" s="17">
        <f t="shared" si="12"/>
        <v>1</v>
      </c>
    </row>
    <row r="774" spans="1:7">
      <c r="A774" s="8" t="s">
        <v>8</v>
      </c>
      <c r="B774" s="8" t="s">
        <v>52</v>
      </c>
      <c r="C774" s="10">
        <v>4</v>
      </c>
      <c r="D774" s="10">
        <v>7</v>
      </c>
      <c r="E774" s="12">
        <v>7123.1666749770275</v>
      </c>
      <c r="F774" s="10">
        <v>7</v>
      </c>
      <c r="G774" s="17">
        <f t="shared" si="12"/>
        <v>1</v>
      </c>
    </row>
    <row r="775" spans="1:7">
      <c r="A775" s="8" t="s">
        <v>8</v>
      </c>
      <c r="B775" s="8" t="s">
        <v>52</v>
      </c>
      <c r="C775" s="10">
        <v>2</v>
      </c>
      <c r="D775" s="10">
        <v>12</v>
      </c>
      <c r="E775" s="12">
        <v>10000</v>
      </c>
      <c r="F775" s="10">
        <v>12</v>
      </c>
      <c r="G775" s="17">
        <f t="shared" si="12"/>
        <v>2</v>
      </c>
    </row>
    <row r="776" spans="1:7">
      <c r="A776" s="8" t="s">
        <v>88</v>
      </c>
      <c r="B776" s="8" t="s">
        <v>20</v>
      </c>
      <c r="C776" s="10">
        <v>3</v>
      </c>
      <c r="D776" s="10">
        <v>20</v>
      </c>
      <c r="E776" s="12">
        <v>64901.860520001574</v>
      </c>
      <c r="F776" s="10">
        <v>20</v>
      </c>
      <c r="G776" s="17">
        <f t="shared" si="12"/>
        <v>4</v>
      </c>
    </row>
    <row r="777" spans="1:7">
      <c r="A777" s="8" t="s">
        <v>15</v>
      </c>
      <c r="B777" s="8" t="s">
        <v>20</v>
      </c>
      <c r="C777" s="10">
        <v>3</v>
      </c>
      <c r="D777" s="10">
        <v>10</v>
      </c>
      <c r="E777" s="12">
        <v>65000</v>
      </c>
      <c r="F777" s="10">
        <v>10</v>
      </c>
      <c r="G777" s="17">
        <f t="shared" si="12"/>
        <v>2</v>
      </c>
    </row>
    <row r="778" spans="1:7">
      <c r="A778" s="8" t="s">
        <v>8</v>
      </c>
      <c r="B778" s="8" t="s">
        <v>52</v>
      </c>
      <c r="C778" s="10">
        <v>5</v>
      </c>
      <c r="D778" s="10">
        <v>1</v>
      </c>
      <c r="E778" s="12">
        <v>8013.5625093491553</v>
      </c>
      <c r="F778" s="10">
        <v>1.5</v>
      </c>
      <c r="G778" s="17">
        <f t="shared" si="12"/>
        <v>0</v>
      </c>
    </row>
    <row r="779" spans="1:7">
      <c r="A779" s="8" t="s">
        <v>88</v>
      </c>
      <c r="B779" s="8" t="s">
        <v>4001</v>
      </c>
      <c r="C779" s="10">
        <v>4</v>
      </c>
      <c r="D779" s="10">
        <v>5</v>
      </c>
      <c r="E779" s="12">
        <v>98336.152303032693</v>
      </c>
      <c r="F779" s="10">
        <v>5</v>
      </c>
      <c r="G779" s="17">
        <f t="shared" si="12"/>
        <v>1</v>
      </c>
    </row>
    <row r="780" spans="1:7">
      <c r="A780" s="8" t="s">
        <v>8</v>
      </c>
      <c r="B780" s="8" t="s">
        <v>20</v>
      </c>
      <c r="C780" s="10">
        <v>4</v>
      </c>
      <c r="D780" s="10">
        <v>2</v>
      </c>
      <c r="E780" s="12">
        <v>2671.1875031163854</v>
      </c>
      <c r="F780" s="10">
        <v>2</v>
      </c>
      <c r="G780" s="17">
        <f t="shared" si="12"/>
        <v>0</v>
      </c>
    </row>
    <row r="781" spans="1:7">
      <c r="A781" s="8" t="s">
        <v>8</v>
      </c>
      <c r="B781" s="8" t="s">
        <v>3999</v>
      </c>
      <c r="C781" s="10">
        <v>5</v>
      </c>
      <c r="D781" s="10">
        <v>8</v>
      </c>
      <c r="E781" s="12">
        <v>96000</v>
      </c>
      <c r="F781" s="10">
        <v>8</v>
      </c>
      <c r="G781" s="17">
        <f t="shared" si="12"/>
        <v>2</v>
      </c>
    </row>
    <row r="782" spans="1:7">
      <c r="A782" s="8" t="s">
        <v>8</v>
      </c>
      <c r="B782" s="8" t="s">
        <v>310</v>
      </c>
      <c r="C782" s="10">
        <v>4</v>
      </c>
      <c r="D782" s="10">
        <v>6</v>
      </c>
      <c r="E782" s="12">
        <v>20514.720023933838</v>
      </c>
      <c r="F782" s="10">
        <v>6</v>
      </c>
      <c r="G782" s="17">
        <f t="shared" si="12"/>
        <v>1</v>
      </c>
    </row>
    <row r="783" spans="1:7">
      <c r="A783" s="8" t="s">
        <v>608</v>
      </c>
      <c r="B783" s="8" t="s">
        <v>20</v>
      </c>
      <c r="C783" s="10">
        <v>3</v>
      </c>
      <c r="D783" s="10">
        <v>10</v>
      </c>
      <c r="E783" s="12">
        <v>19055.991584874118</v>
      </c>
      <c r="F783" s="10">
        <v>10</v>
      </c>
      <c r="G783" s="17">
        <f t="shared" si="12"/>
        <v>2</v>
      </c>
    </row>
    <row r="784" spans="1:7">
      <c r="A784" s="8" t="s">
        <v>84</v>
      </c>
      <c r="B784" s="8" t="s">
        <v>20</v>
      </c>
      <c r="C784" s="10">
        <v>5</v>
      </c>
      <c r="D784" s="10">
        <v>10</v>
      </c>
      <c r="E784" s="12">
        <v>66294.12766617132</v>
      </c>
      <c r="F784" s="10">
        <v>10</v>
      </c>
      <c r="G784" s="17">
        <f t="shared" si="12"/>
        <v>2</v>
      </c>
    </row>
    <row r="785" spans="1:7">
      <c r="A785" s="8" t="s">
        <v>8</v>
      </c>
      <c r="B785" s="8" t="s">
        <v>20</v>
      </c>
      <c r="C785" s="10">
        <v>2</v>
      </c>
      <c r="D785" s="10">
        <v>7</v>
      </c>
      <c r="E785" s="12">
        <v>6713.584591165848</v>
      </c>
      <c r="F785" s="10">
        <v>7</v>
      </c>
      <c r="G785" s="17">
        <f t="shared" si="12"/>
        <v>1</v>
      </c>
    </row>
    <row r="786" spans="1:7">
      <c r="A786" s="8" t="s">
        <v>71</v>
      </c>
      <c r="B786" s="8" t="s">
        <v>3999</v>
      </c>
      <c r="C786" s="10">
        <v>3</v>
      </c>
      <c r="D786" s="10">
        <v>15</v>
      </c>
      <c r="E786" s="12">
        <v>45709.169889951241</v>
      </c>
      <c r="F786" s="10">
        <v>15</v>
      </c>
      <c r="G786" s="17">
        <f t="shared" si="12"/>
        <v>3</v>
      </c>
    </row>
    <row r="787" spans="1:7">
      <c r="A787" s="8" t="s">
        <v>15</v>
      </c>
      <c r="B787" s="8" t="s">
        <v>52</v>
      </c>
      <c r="C787" s="10">
        <v>3</v>
      </c>
      <c r="D787" s="10">
        <v>10</v>
      </c>
      <c r="E787" s="12">
        <v>48500</v>
      </c>
      <c r="F787" s="10">
        <v>10</v>
      </c>
      <c r="G787" s="17">
        <f t="shared" si="12"/>
        <v>2</v>
      </c>
    </row>
    <row r="788" spans="1:7">
      <c r="A788" s="8" t="s">
        <v>8</v>
      </c>
      <c r="B788" s="8" t="s">
        <v>20</v>
      </c>
      <c r="C788" s="10">
        <v>5</v>
      </c>
      <c r="D788" s="10">
        <v>4</v>
      </c>
      <c r="E788" s="12">
        <v>10684.750012465542</v>
      </c>
      <c r="F788" s="10">
        <v>4</v>
      </c>
      <c r="G788" s="17">
        <f t="shared" si="12"/>
        <v>1</v>
      </c>
    </row>
    <row r="789" spans="1:7">
      <c r="A789" s="8" t="s">
        <v>15</v>
      </c>
      <c r="B789" s="8" t="s">
        <v>20</v>
      </c>
      <c r="C789" s="10">
        <v>3</v>
      </c>
      <c r="D789" s="10">
        <v>10</v>
      </c>
      <c r="E789" s="12">
        <v>33900</v>
      </c>
      <c r="F789" s="10">
        <v>10</v>
      </c>
      <c r="G789" s="17">
        <f t="shared" si="12"/>
        <v>2</v>
      </c>
    </row>
    <row r="790" spans="1:7">
      <c r="A790" s="8" t="s">
        <v>48</v>
      </c>
      <c r="B790" s="8" t="s">
        <v>20</v>
      </c>
      <c r="C790" s="10">
        <v>5</v>
      </c>
      <c r="D790" s="10">
        <v>40</v>
      </c>
      <c r="E790" s="12">
        <v>109729.60187662003</v>
      </c>
      <c r="F790" s="10">
        <v>40</v>
      </c>
      <c r="G790" s="17">
        <f t="shared" si="12"/>
        <v>8</v>
      </c>
    </row>
    <row r="791" spans="1:7">
      <c r="A791" s="8" t="s">
        <v>8</v>
      </c>
      <c r="B791" s="8" t="s">
        <v>20</v>
      </c>
      <c r="C791" s="10">
        <v>4</v>
      </c>
      <c r="D791" s="10">
        <v>2</v>
      </c>
      <c r="E791" s="12">
        <v>15136.729184326183</v>
      </c>
      <c r="F791" s="10">
        <v>2</v>
      </c>
      <c r="G791" s="17">
        <f t="shared" si="12"/>
        <v>0</v>
      </c>
    </row>
    <row r="792" spans="1:7">
      <c r="A792" s="8" t="s">
        <v>15</v>
      </c>
      <c r="B792" s="8" t="s">
        <v>4001</v>
      </c>
      <c r="C792" s="10">
        <v>4</v>
      </c>
      <c r="D792" s="10">
        <v>15</v>
      </c>
      <c r="E792" s="12">
        <v>85000</v>
      </c>
      <c r="F792" s="10">
        <v>15</v>
      </c>
      <c r="G792" s="17">
        <f t="shared" si="12"/>
        <v>3</v>
      </c>
    </row>
    <row r="793" spans="1:7">
      <c r="A793" s="8" t="s">
        <v>8</v>
      </c>
      <c r="B793" s="8" t="s">
        <v>52</v>
      </c>
      <c r="C793" s="10">
        <v>4</v>
      </c>
      <c r="D793" s="10">
        <v>6</v>
      </c>
      <c r="E793" s="12">
        <v>8013.5625093491553</v>
      </c>
      <c r="F793" s="10">
        <v>6</v>
      </c>
      <c r="G793" s="17">
        <f t="shared" si="12"/>
        <v>1</v>
      </c>
    </row>
    <row r="794" spans="1:7">
      <c r="A794" s="8" t="s">
        <v>15</v>
      </c>
      <c r="B794" s="8" t="s">
        <v>52</v>
      </c>
      <c r="C794" s="10">
        <v>3</v>
      </c>
      <c r="D794" s="10">
        <v>16</v>
      </c>
      <c r="E794" s="12">
        <v>48000</v>
      </c>
      <c r="F794" s="10">
        <v>16</v>
      </c>
      <c r="G794" s="17">
        <f t="shared" si="12"/>
        <v>3</v>
      </c>
    </row>
    <row r="795" spans="1:7">
      <c r="A795" s="8" t="s">
        <v>8</v>
      </c>
      <c r="B795" s="8" t="s">
        <v>3999</v>
      </c>
      <c r="C795" s="10">
        <v>4</v>
      </c>
      <c r="D795" s="10">
        <v>2</v>
      </c>
      <c r="E795" s="12">
        <v>3027.3458368652364</v>
      </c>
      <c r="F795" s="10">
        <v>2</v>
      </c>
      <c r="G795" s="17">
        <f t="shared" si="12"/>
        <v>0</v>
      </c>
    </row>
    <row r="796" spans="1:7">
      <c r="A796" s="8" t="s">
        <v>8</v>
      </c>
      <c r="B796" s="8" t="s">
        <v>310</v>
      </c>
      <c r="C796" s="10">
        <v>3</v>
      </c>
      <c r="D796" s="10">
        <v>5</v>
      </c>
      <c r="E796" s="12">
        <v>13100</v>
      </c>
      <c r="F796" s="10">
        <v>5</v>
      </c>
      <c r="G796" s="17">
        <f t="shared" si="12"/>
        <v>1</v>
      </c>
    </row>
    <row r="797" spans="1:7">
      <c r="A797" s="8" t="s">
        <v>179</v>
      </c>
      <c r="B797" s="8" t="s">
        <v>52</v>
      </c>
      <c r="C797" s="10">
        <v>3</v>
      </c>
      <c r="D797" s="10">
        <v>15</v>
      </c>
      <c r="E797" s="12">
        <v>60000</v>
      </c>
      <c r="F797" s="10">
        <v>15</v>
      </c>
      <c r="G797" s="17">
        <f t="shared" si="12"/>
        <v>3</v>
      </c>
    </row>
    <row r="798" spans="1:7">
      <c r="A798" s="8" t="s">
        <v>935</v>
      </c>
      <c r="B798" s="8" t="s">
        <v>52</v>
      </c>
      <c r="C798" s="10">
        <v>3</v>
      </c>
      <c r="D798" s="10">
        <v>5</v>
      </c>
      <c r="E798" s="12">
        <v>24000</v>
      </c>
      <c r="F798" s="10">
        <v>5</v>
      </c>
      <c r="G798" s="17">
        <f t="shared" si="12"/>
        <v>1</v>
      </c>
    </row>
    <row r="799" spans="1:7">
      <c r="A799" s="8" t="s">
        <v>8</v>
      </c>
      <c r="B799" s="8" t="s">
        <v>52</v>
      </c>
      <c r="C799" s="10">
        <v>3</v>
      </c>
      <c r="D799" s="10">
        <v>3</v>
      </c>
      <c r="E799" s="12">
        <v>4273.9000049862161</v>
      </c>
      <c r="F799" s="10">
        <v>3</v>
      </c>
      <c r="G799" s="17">
        <f t="shared" si="12"/>
        <v>1</v>
      </c>
    </row>
    <row r="800" spans="1:7">
      <c r="A800" s="8" t="s">
        <v>8</v>
      </c>
      <c r="B800" s="8" t="s">
        <v>52</v>
      </c>
      <c r="C800" s="10">
        <v>3</v>
      </c>
      <c r="D800" s="10">
        <v>5</v>
      </c>
      <c r="E800" s="12">
        <v>11575.14584683767</v>
      </c>
      <c r="F800" s="10">
        <v>5</v>
      </c>
      <c r="G800" s="17">
        <f t="shared" si="12"/>
        <v>1</v>
      </c>
    </row>
    <row r="801" spans="1:7">
      <c r="A801" s="8" t="s">
        <v>15</v>
      </c>
      <c r="B801" s="8" t="s">
        <v>20</v>
      </c>
      <c r="C801" s="10">
        <v>3</v>
      </c>
      <c r="D801" s="10">
        <v>13</v>
      </c>
      <c r="E801" s="12">
        <v>95000</v>
      </c>
      <c r="F801" s="10">
        <v>13</v>
      </c>
      <c r="G801" s="17">
        <f t="shared" si="12"/>
        <v>3</v>
      </c>
    </row>
    <row r="802" spans="1:7">
      <c r="A802" s="8" t="s">
        <v>8</v>
      </c>
      <c r="B802" s="8" t="s">
        <v>52</v>
      </c>
      <c r="C802" s="10">
        <v>4</v>
      </c>
      <c r="D802" s="10">
        <v>0</v>
      </c>
      <c r="E802" s="12">
        <v>9188.8850107203652</v>
      </c>
      <c r="F802" s="10">
        <v>0</v>
      </c>
      <c r="G802" s="17">
        <f t="shared" si="12"/>
        <v>0</v>
      </c>
    </row>
    <row r="803" spans="1:7">
      <c r="A803" s="8" t="s">
        <v>8</v>
      </c>
      <c r="B803" s="8" t="s">
        <v>52</v>
      </c>
      <c r="C803" s="10">
        <v>5</v>
      </c>
      <c r="D803" s="10">
        <v>3</v>
      </c>
      <c r="E803" s="12">
        <v>8975.1900104710548</v>
      </c>
      <c r="F803" s="10">
        <v>3</v>
      </c>
      <c r="G803" s="17">
        <f t="shared" si="12"/>
        <v>1</v>
      </c>
    </row>
    <row r="804" spans="1:7">
      <c r="A804" s="8" t="s">
        <v>8</v>
      </c>
      <c r="B804" s="8" t="s">
        <v>20</v>
      </c>
      <c r="C804" s="10">
        <v>5</v>
      </c>
      <c r="D804" s="10">
        <v>1</v>
      </c>
      <c r="E804" s="12">
        <v>2564.3400029917298</v>
      </c>
      <c r="F804" s="10">
        <v>1</v>
      </c>
      <c r="G804" s="17">
        <f t="shared" si="12"/>
        <v>0</v>
      </c>
    </row>
    <row r="805" spans="1:7">
      <c r="A805" s="8" t="s">
        <v>71</v>
      </c>
      <c r="B805" s="8" t="s">
        <v>488</v>
      </c>
      <c r="C805" s="10">
        <v>4</v>
      </c>
      <c r="D805" s="10">
        <v>12</v>
      </c>
      <c r="E805" s="12">
        <v>86689.804963700633</v>
      </c>
      <c r="F805" s="10">
        <v>12</v>
      </c>
      <c r="G805" s="17">
        <f t="shared" si="12"/>
        <v>2</v>
      </c>
    </row>
    <row r="806" spans="1:7">
      <c r="A806" s="8" t="s">
        <v>8</v>
      </c>
      <c r="B806" s="8" t="s">
        <v>279</v>
      </c>
      <c r="C806" s="10">
        <v>2</v>
      </c>
      <c r="D806" s="10">
        <v>3</v>
      </c>
      <c r="E806" s="12">
        <v>15500</v>
      </c>
      <c r="F806" s="10">
        <v>3</v>
      </c>
      <c r="G806" s="17">
        <f t="shared" si="12"/>
        <v>1</v>
      </c>
    </row>
    <row r="807" spans="1:7">
      <c r="A807" s="8" t="s">
        <v>143</v>
      </c>
      <c r="B807" s="8" t="s">
        <v>20</v>
      </c>
      <c r="C807" s="10">
        <v>5</v>
      </c>
      <c r="D807" s="10">
        <v>3</v>
      </c>
      <c r="E807" s="12">
        <v>148284.35006969364</v>
      </c>
      <c r="F807" s="10">
        <v>3</v>
      </c>
      <c r="G807" s="17">
        <f t="shared" si="12"/>
        <v>1</v>
      </c>
    </row>
    <row r="808" spans="1:7">
      <c r="A808" s="8" t="s">
        <v>8</v>
      </c>
      <c r="B808" s="8" t="s">
        <v>20</v>
      </c>
      <c r="C808" s="10">
        <v>5</v>
      </c>
      <c r="D808" s="10">
        <v>5</v>
      </c>
      <c r="E808" s="12">
        <v>10684.750012465542</v>
      </c>
      <c r="F808" s="10">
        <v>5</v>
      </c>
      <c r="G808" s="17">
        <f t="shared" si="12"/>
        <v>1</v>
      </c>
    </row>
    <row r="809" spans="1:7">
      <c r="A809" s="8" t="s">
        <v>15</v>
      </c>
      <c r="B809" s="8" t="s">
        <v>20</v>
      </c>
      <c r="C809" s="10">
        <v>3</v>
      </c>
      <c r="D809" s="10">
        <v>27</v>
      </c>
      <c r="E809" s="12">
        <v>75000</v>
      </c>
      <c r="F809" s="10">
        <v>27</v>
      </c>
      <c r="G809" s="17">
        <f t="shared" si="12"/>
        <v>5</v>
      </c>
    </row>
    <row r="810" spans="1:7">
      <c r="A810" s="8" t="s">
        <v>27</v>
      </c>
      <c r="B810" s="8" t="s">
        <v>52</v>
      </c>
      <c r="C810" s="10">
        <v>4</v>
      </c>
      <c r="D810" s="10">
        <v>5</v>
      </c>
      <c r="E810" s="12">
        <v>12000</v>
      </c>
      <c r="F810" s="10">
        <v>5</v>
      </c>
      <c r="G810" s="17">
        <f t="shared" si="12"/>
        <v>1</v>
      </c>
    </row>
    <row r="811" spans="1:7">
      <c r="A811" s="8" t="s">
        <v>8</v>
      </c>
      <c r="B811" s="8" t="s">
        <v>52</v>
      </c>
      <c r="C811" s="10">
        <v>5</v>
      </c>
      <c r="D811" s="10">
        <v>1</v>
      </c>
      <c r="E811" s="12">
        <v>30273.458368652366</v>
      </c>
      <c r="F811" s="10">
        <v>1.1000000000000001</v>
      </c>
      <c r="G811" s="17">
        <f t="shared" si="12"/>
        <v>0</v>
      </c>
    </row>
    <row r="812" spans="1:7">
      <c r="A812" s="8" t="s">
        <v>726</v>
      </c>
      <c r="B812" s="8" t="s">
        <v>488</v>
      </c>
      <c r="C812" s="10">
        <v>4</v>
      </c>
      <c r="D812" s="10">
        <v>7</v>
      </c>
      <c r="E812" s="12">
        <v>30000</v>
      </c>
      <c r="F812" s="10">
        <v>7</v>
      </c>
      <c r="G812" s="17">
        <f t="shared" si="12"/>
        <v>1</v>
      </c>
    </row>
    <row r="813" spans="1:7">
      <c r="A813" s="8" t="s">
        <v>8</v>
      </c>
      <c r="B813" s="8" t="s">
        <v>20</v>
      </c>
      <c r="C813" s="10">
        <v>5</v>
      </c>
      <c r="D813" s="10">
        <v>4</v>
      </c>
      <c r="E813" s="12">
        <v>6410.8500074793246</v>
      </c>
      <c r="F813" s="10">
        <v>4</v>
      </c>
      <c r="G813" s="17">
        <f t="shared" si="12"/>
        <v>1</v>
      </c>
    </row>
    <row r="814" spans="1:7">
      <c r="A814" s="8" t="s">
        <v>15</v>
      </c>
      <c r="B814" s="8" t="s">
        <v>4001</v>
      </c>
      <c r="C814" s="10">
        <v>4</v>
      </c>
      <c r="D814" s="10">
        <v>10</v>
      </c>
      <c r="E814" s="12">
        <v>100000</v>
      </c>
      <c r="F814" s="10">
        <v>10</v>
      </c>
      <c r="G814" s="17">
        <f t="shared" si="12"/>
        <v>2</v>
      </c>
    </row>
    <row r="815" spans="1:7">
      <c r="A815" s="8" t="s">
        <v>628</v>
      </c>
      <c r="B815" s="8" t="s">
        <v>279</v>
      </c>
      <c r="C815" s="10">
        <v>4</v>
      </c>
      <c r="D815" s="10">
        <v>2</v>
      </c>
      <c r="E815" s="12">
        <v>53356.776437647524</v>
      </c>
      <c r="F815" s="10">
        <v>2</v>
      </c>
      <c r="G815" s="17">
        <f t="shared" si="12"/>
        <v>0</v>
      </c>
    </row>
    <row r="816" spans="1:7">
      <c r="A816" s="8" t="s">
        <v>15</v>
      </c>
      <c r="B816" s="8" t="s">
        <v>52</v>
      </c>
      <c r="C816" s="10">
        <v>3</v>
      </c>
      <c r="D816" s="10">
        <v>20</v>
      </c>
      <c r="E816" s="12">
        <v>40000</v>
      </c>
      <c r="F816" s="10">
        <v>20</v>
      </c>
      <c r="G816" s="17">
        <f t="shared" si="12"/>
        <v>4</v>
      </c>
    </row>
    <row r="817" spans="1:7">
      <c r="A817" s="8" t="s">
        <v>8</v>
      </c>
      <c r="B817" s="8" t="s">
        <v>20</v>
      </c>
      <c r="C817" s="10">
        <v>4</v>
      </c>
      <c r="D817" s="10">
        <v>1</v>
      </c>
      <c r="E817" s="12">
        <v>9794.354178093412</v>
      </c>
      <c r="F817" s="10">
        <v>1</v>
      </c>
      <c r="G817" s="17">
        <f t="shared" si="12"/>
        <v>0</v>
      </c>
    </row>
    <row r="818" spans="1:7">
      <c r="A818" s="8" t="s">
        <v>73</v>
      </c>
      <c r="B818" s="8" t="s">
        <v>67</v>
      </c>
      <c r="C818" s="10">
        <v>4</v>
      </c>
      <c r="D818" s="10">
        <v>6</v>
      </c>
      <c r="E818" s="12">
        <v>18499.860539512854</v>
      </c>
      <c r="F818" s="10">
        <v>6</v>
      </c>
      <c r="G818" s="17">
        <f t="shared" si="12"/>
        <v>1</v>
      </c>
    </row>
    <row r="819" spans="1:7">
      <c r="A819" s="8" t="s">
        <v>30</v>
      </c>
      <c r="B819" s="8" t="s">
        <v>488</v>
      </c>
      <c r="C819" s="10">
        <v>4</v>
      </c>
      <c r="D819" s="10">
        <v>5</v>
      </c>
      <c r="E819" s="12">
        <v>19818.231248269083</v>
      </c>
      <c r="F819" s="10">
        <v>5</v>
      </c>
      <c r="G819" s="17">
        <f t="shared" si="12"/>
        <v>1</v>
      </c>
    </row>
    <row r="820" spans="1:7">
      <c r="A820" s="8" t="s">
        <v>8</v>
      </c>
      <c r="B820" s="8" t="s">
        <v>52</v>
      </c>
      <c r="C820" s="10">
        <v>5</v>
      </c>
      <c r="D820" s="10">
        <v>20</v>
      </c>
      <c r="E820" s="12">
        <v>10684.750012465542</v>
      </c>
      <c r="F820" s="10">
        <v>20</v>
      </c>
      <c r="G820" s="17">
        <f t="shared" si="12"/>
        <v>4</v>
      </c>
    </row>
    <row r="821" spans="1:7">
      <c r="A821" s="8" t="s">
        <v>8</v>
      </c>
      <c r="B821" s="8" t="s">
        <v>52</v>
      </c>
      <c r="C821" s="10">
        <v>3</v>
      </c>
      <c r="D821" s="10">
        <v>18</v>
      </c>
      <c r="E821" s="12">
        <v>10684.750012465542</v>
      </c>
      <c r="F821" s="10">
        <v>18</v>
      </c>
      <c r="G821" s="17">
        <f t="shared" si="12"/>
        <v>4</v>
      </c>
    </row>
    <row r="822" spans="1:7">
      <c r="A822" s="8" t="s">
        <v>8</v>
      </c>
      <c r="B822" s="8" t="s">
        <v>20</v>
      </c>
      <c r="C822" s="10">
        <v>4</v>
      </c>
      <c r="D822" s="10">
        <v>10</v>
      </c>
      <c r="E822" s="12">
        <v>17807.916687442568</v>
      </c>
      <c r="F822" s="10">
        <v>10</v>
      </c>
      <c r="G822" s="17">
        <f t="shared" si="12"/>
        <v>2</v>
      </c>
    </row>
    <row r="823" spans="1:7">
      <c r="A823" s="8" t="s">
        <v>8</v>
      </c>
      <c r="B823" s="8" t="s">
        <v>20</v>
      </c>
      <c r="C823" s="10">
        <v>5</v>
      </c>
      <c r="D823" s="10">
        <v>6</v>
      </c>
      <c r="E823" s="12">
        <v>13000</v>
      </c>
      <c r="F823" s="10">
        <v>6</v>
      </c>
      <c r="G823" s="17">
        <f t="shared" si="12"/>
        <v>1</v>
      </c>
    </row>
    <row r="824" spans="1:7">
      <c r="A824" s="8" t="s">
        <v>8</v>
      </c>
      <c r="B824" s="8" t="s">
        <v>52</v>
      </c>
      <c r="C824" s="10">
        <v>2</v>
      </c>
      <c r="D824" s="10">
        <v>9</v>
      </c>
      <c r="E824" s="12">
        <v>16027.125018698311</v>
      </c>
      <c r="F824" s="10">
        <v>9</v>
      </c>
      <c r="G824" s="17">
        <f t="shared" si="12"/>
        <v>2</v>
      </c>
    </row>
    <row r="825" spans="1:7">
      <c r="A825" s="8" t="s">
        <v>15</v>
      </c>
      <c r="B825" s="8" t="s">
        <v>310</v>
      </c>
      <c r="C825" s="10">
        <v>5</v>
      </c>
      <c r="D825" s="10">
        <v>1</v>
      </c>
      <c r="E825" s="12">
        <v>85000</v>
      </c>
      <c r="F825" s="10">
        <v>1</v>
      </c>
      <c r="G825" s="17">
        <f t="shared" si="12"/>
        <v>0</v>
      </c>
    </row>
    <row r="826" spans="1:7">
      <c r="A826" s="8" t="s">
        <v>184</v>
      </c>
      <c r="B826" s="8" t="s">
        <v>20</v>
      </c>
      <c r="C826" s="10">
        <v>2</v>
      </c>
      <c r="D826" s="10">
        <v>10</v>
      </c>
      <c r="E826" s="12">
        <v>6000</v>
      </c>
      <c r="F826" s="10">
        <v>10</v>
      </c>
      <c r="G826" s="17">
        <f t="shared" si="12"/>
        <v>2</v>
      </c>
    </row>
    <row r="827" spans="1:7">
      <c r="A827" s="8" t="s">
        <v>8</v>
      </c>
      <c r="B827" s="8" t="s">
        <v>3999</v>
      </c>
      <c r="C827" s="10">
        <v>4</v>
      </c>
      <c r="D827" s="10">
        <v>2</v>
      </c>
      <c r="E827" s="12">
        <v>30000</v>
      </c>
      <c r="F827" s="10">
        <v>2</v>
      </c>
      <c r="G827" s="17">
        <f t="shared" si="12"/>
        <v>0</v>
      </c>
    </row>
    <row r="828" spans="1:7">
      <c r="A828" s="8" t="s">
        <v>71</v>
      </c>
      <c r="B828" s="8" t="s">
        <v>488</v>
      </c>
      <c r="C828" s="10">
        <v>3</v>
      </c>
      <c r="D828" s="10">
        <v>20</v>
      </c>
      <c r="E828" s="12">
        <v>157617.8272067284</v>
      </c>
      <c r="F828" s="10">
        <v>20</v>
      </c>
      <c r="G828" s="17">
        <f t="shared" si="12"/>
        <v>4</v>
      </c>
    </row>
    <row r="829" spans="1:7">
      <c r="A829" s="8" t="s">
        <v>8</v>
      </c>
      <c r="B829" s="8" t="s">
        <v>52</v>
      </c>
      <c r="C829" s="10">
        <v>2</v>
      </c>
      <c r="D829" s="10">
        <v>18</v>
      </c>
      <c r="E829" s="12">
        <v>21369.500024931083</v>
      </c>
      <c r="F829" s="10">
        <v>18</v>
      </c>
      <c r="G829" s="17">
        <f t="shared" si="12"/>
        <v>4</v>
      </c>
    </row>
    <row r="830" spans="1:7">
      <c r="A830" s="8" t="s">
        <v>8</v>
      </c>
      <c r="B830" s="8" t="s">
        <v>3999</v>
      </c>
      <c r="C830" s="10">
        <v>4</v>
      </c>
      <c r="D830" s="10">
        <v>1</v>
      </c>
      <c r="E830" s="12">
        <v>3561.5833374885137</v>
      </c>
      <c r="F830" s="10">
        <v>1</v>
      </c>
      <c r="G830" s="17">
        <f t="shared" si="12"/>
        <v>0</v>
      </c>
    </row>
    <row r="831" spans="1:7">
      <c r="A831" s="8" t="s">
        <v>8</v>
      </c>
      <c r="B831" s="8" t="s">
        <v>52</v>
      </c>
      <c r="C831" s="10">
        <v>4</v>
      </c>
      <c r="D831" s="10">
        <v>1</v>
      </c>
      <c r="E831" s="12">
        <v>5000</v>
      </c>
      <c r="F831" s="10">
        <v>1</v>
      </c>
      <c r="G831" s="17">
        <f t="shared" si="12"/>
        <v>0</v>
      </c>
    </row>
    <row r="832" spans="1:7">
      <c r="A832" s="8" t="s">
        <v>8</v>
      </c>
      <c r="B832" s="8" t="s">
        <v>20</v>
      </c>
      <c r="C832" s="10">
        <v>4</v>
      </c>
      <c r="D832" s="10">
        <v>2</v>
      </c>
      <c r="E832" s="12">
        <v>3561.5833374885137</v>
      </c>
      <c r="F832" s="10">
        <v>2</v>
      </c>
      <c r="G832" s="17">
        <f t="shared" si="12"/>
        <v>0</v>
      </c>
    </row>
    <row r="833" spans="1:7">
      <c r="A833" s="8" t="s">
        <v>30</v>
      </c>
      <c r="B833" s="8" t="s">
        <v>310</v>
      </c>
      <c r="C833" s="10">
        <v>5</v>
      </c>
      <c r="D833" s="10">
        <v>8</v>
      </c>
      <c r="E833" s="12">
        <v>38111.983169748237</v>
      </c>
      <c r="F833" s="10">
        <v>8</v>
      </c>
      <c r="G833" s="17">
        <f t="shared" si="12"/>
        <v>2</v>
      </c>
    </row>
    <row r="834" spans="1:7">
      <c r="A834" s="8" t="s">
        <v>8</v>
      </c>
      <c r="B834" s="8" t="s">
        <v>20</v>
      </c>
      <c r="C834" s="10">
        <v>4</v>
      </c>
      <c r="D834" s="10">
        <v>6</v>
      </c>
      <c r="E834" s="12">
        <v>17807.916687442568</v>
      </c>
      <c r="F834" s="10">
        <v>6.5</v>
      </c>
      <c r="G834" s="17">
        <f t="shared" si="12"/>
        <v>1</v>
      </c>
    </row>
    <row r="835" spans="1:7">
      <c r="A835" s="8" t="s">
        <v>8</v>
      </c>
      <c r="B835" s="8" t="s">
        <v>20</v>
      </c>
      <c r="C835" s="10">
        <v>5</v>
      </c>
      <c r="D835" s="10">
        <v>3</v>
      </c>
      <c r="E835" s="12">
        <v>11575.14584683767</v>
      </c>
      <c r="F835" s="10">
        <v>3.5</v>
      </c>
      <c r="G835" s="17">
        <f t="shared" ref="G835:G898" si="13">ROUND(F835/5,0)</f>
        <v>1</v>
      </c>
    </row>
    <row r="836" spans="1:7">
      <c r="A836" s="8" t="s">
        <v>88</v>
      </c>
      <c r="B836" s="8" t="s">
        <v>52</v>
      </c>
      <c r="C836" s="10">
        <v>3</v>
      </c>
      <c r="D836" s="10">
        <v>10</v>
      </c>
      <c r="E836" s="12">
        <v>98336.152303032693</v>
      </c>
      <c r="F836" s="10">
        <v>10</v>
      </c>
      <c r="G836" s="17">
        <f t="shared" si="13"/>
        <v>2</v>
      </c>
    </row>
    <row r="837" spans="1:7">
      <c r="A837" s="8" t="s">
        <v>15</v>
      </c>
      <c r="B837" s="8" t="s">
        <v>20</v>
      </c>
      <c r="C837" s="10">
        <v>3</v>
      </c>
      <c r="D837" s="10">
        <v>15</v>
      </c>
      <c r="E837" s="12">
        <v>92500</v>
      </c>
      <c r="F837" s="10">
        <v>15</v>
      </c>
      <c r="G837" s="17">
        <f t="shared" si="13"/>
        <v>3</v>
      </c>
    </row>
    <row r="838" spans="1:7">
      <c r="A838" s="8" t="s">
        <v>8</v>
      </c>
      <c r="B838" s="8" t="s">
        <v>20</v>
      </c>
      <c r="C838" s="10">
        <v>4</v>
      </c>
      <c r="D838" s="10">
        <v>1</v>
      </c>
      <c r="E838" s="12">
        <v>9794.354178093412</v>
      </c>
      <c r="F838" s="10">
        <v>1</v>
      </c>
      <c r="G838" s="17">
        <f t="shared" si="13"/>
        <v>0</v>
      </c>
    </row>
    <row r="839" spans="1:7">
      <c r="A839" s="8" t="s">
        <v>15</v>
      </c>
      <c r="B839" s="8" t="s">
        <v>52</v>
      </c>
      <c r="C839" s="10">
        <v>4</v>
      </c>
      <c r="D839" s="10">
        <v>1</v>
      </c>
      <c r="E839" s="12">
        <v>32000</v>
      </c>
      <c r="F839" s="10">
        <v>1</v>
      </c>
      <c r="G839" s="17">
        <f t="shared" si="13"/>
        <v>0</v>
      </c>
    </row>
    <row r="840" spans="1:7">
      <c r="A840" s="8" t="s">
        <v>15</v>
      </c>
      <c r="B840" s="8" t="s">
        <v>20</v>
      </c>
      <c r="C840" s="10">
        <v>4</v>
      </c>
      <c r="D840" s="10">
        <v>10</v>
      </c>
      <c r="E840" s="12">
        <v>55000</v>
      </c>
      <c r="F840" s="10">
        <v>10</v>
      </c>
      <c r="G840" s="17">
        <f t="shared" si="13"/>
        <v>2</v>
      </c>
    </row>
    <row r="841" spans="1:7">
      <c r="A841" s="8" t="s">
        <v>15</v>
      </c>
      <c r="B841" s="8" t="s">
        <v>20</v>
      </c>
      <c r="C841" s="10">
        <v>5</v>
      </c>
      <c r="D841" s="10">
        <v>4</v>
      </c>
      <c r="E841" s="12">
        <v>40000</v>
      </c>
      <c r="F841" s="10">
        <v>4</v>
      </c>
      <c r="G841" s="17">
        <f t="shared" si="13"/>
        <v>1</v>
      </c>
    </row>
    <row r="842" spans="1:7">
      <c r="A842" s="8" t="s">
        <v>17</v>
      </c>
      <c r="B842" s="8" t="s">
        <v>20</v>
      </c>
      <c r="C842" s="10">
        <v>3</v>
      </c>
      <c r="D842" s="10">
        <v>2</v>
      </c>
      <c r="E842" s="12">
        <v>3000</v>
      </c>
      <c r="F842" s="10">
        <v>2</v>
      </c>
      <c r="G842" s="17">
        <f t="shared" si="13"/>
        <v>0</v>
      </c>
    </row>
    <row r="843" spans="1:7">
      <c r="A843" s="8" t="s">
        <v>15</v>
      </c>
      <c r="B843" s="8" t="s">
        <v>20</v>
      </c>
      <c r="C843" s="10">
        <v>4</v>
      </c>
      <c r="D843" s="10">
        <v>5</v>
      </c>
      <c r="E843" s="12">
        <v>43600</v>
      </c>
      <c r="F843" s="10">
        <v>5</v>
      </c>
      <c r="G843" s="17">
        <f t="shared" si="13"/>
        <v>1</v>
      </c>
    </row>
    <row r="844" spans="1:7">
      <c r="A844" s="8" t="s">
        <v>8</v>
      </c>
      <c r="B844" s="8" t="s">
        <v>20</v>
      </c>
      <c r="C844" s="10">
        <v>5</v>
      </c>
      <c r="D844" s="10">
        <v>8</v>
      </c>
      <c r="E844" s="12">
        <v>9616.275011218986</v>
      </c>
      <c r="F844" s="10">
        <v>8</v>
      </c>
      <c r="G844" s="17">
        <f t="shared" si="13"/>
        <v>2</v>
      </c>
    </row>
    <row r="845" spans="1:7">
      <c r="A845" s="8" t="s">
        <v>989</v>
      </c>
      <c r="B845" s="8" t="s">
        <v>52</v>
      </c>
      <c r="C845" s="10">
        <v>5</v>
      </c>
      <c r="D845" s="10">
        <v>10</v>
      </c>
      <c r="E845" s="12">
        <v>35000</v>
      </c>
      <c r="F845" s="10">
        <v>10</v>
      </c>
      <c r="G845" s="17">
        <f t="shared" si="13"/>
        <v>2</v>
      </c>
    </row>
    <row r="846" spans="1:7">
      <c r="A846" s="8" t="s">
        <v>608</v>
      </c>
      <c r="B846" s="8" t="s">
        <v>356</v>
      </c>
      <c r="C846" s="10">
        <v>3</v>
      </c>
      <c r="D846" s="10">
        <v>15</v>
      </c>
      <c r="E846" s="12">
        <v>12000</v>
      </c>
      <c r="F846" s="10">
        <v>15</v>
      </c>
      <c r="G846" s="17">
        <f t="shared" si="13"/>
        <v>3</v>
      </c>
    </row>
    <row r="847" spans="1:7">
      <c r="A847" s="8" t="s">
        <v>992</v>
      </c>
      <c r="B847" s="8" t="s">
        <v>356</v>
      </c>
      <c r="C847" s="10">
        <v>2</v>
      </c>
      <c r="D847" s="10">
        <v>13</v>
      </c>
      <c r="E847" s="12">
        <v>5000</v>
      </c>
      <c r="F847" s="10">
        <v>13</v>
      </c>
      <c r="G847" s="17">
        <f t="shared" si="13"/>
        <v>3</v>
      </c>
    </row>
    <row r="848" spans="1:7">
      <c r="A848" s="8" t="s">
        <v>48</v>
      </c>
      <c r="B848" s="8" t="s">
        <v>20</v>
      </c>
      <c r="C848" s="10">
        <v>4</v>
      </c>
      <c r="D848" s="10">
        <v>2</v>
      </c>
      <c r="E848" s="12">
        <v>16337.518501630093</v>
      </c>
      <c r="F848" s="10">
        <v>2</v>
      </c>
      <c r="G848" s="17">
        <f t="shared" si="13"/>
        <v>0</v>
      </c>
    </row>
    <row r="849" spans="1:7">
      <c r="A849" s="8" t="s">
        <v>15</v>
      </c>
      <c r="B849" s="8" t="s">
        <v>20</v>
      </c>
      <c r="C849" s="10">
        <v>2</v>
      </c>
      <c r="D849" s="10">
        <v>8</v>
      </c>
      <c r="E849" s="12">
        <v>65000</v>
      </c>
      <c r="F849" s="10">
        <v>8</v>
      </c>
      <c r="G849" s="17">
        <f t="shared" si="13"/>
        <v>2</v>
      </c>
    </row>
    <row r="850" spans="1:7">
      <c r="A850" s="8" t="s">
        <v>15</v>
      </c>
      <c r="B850" s="8" t="s">
        <v>20</v>
      </c>
      <c r="C850" s="10">
        <v>5</v>
      </c>
      <c r="D850" s="10">
        <v>2</v>
      </c>
      <c r="E850" s="12">
        <v>40000</v>
      </c>
      <c r="F850" s="10">
        <v>2</v>
      </c>
      <c r="G850" s="17">
        <f t="shared" si="13"/>
        <v>0</v>
      </c>
    </row>
    <row r="851" spans="1:7">
      <c r="A851" s="8" t="s">
        <v>726</v>
      </c>
      <c r="B851" s="8" t="s">
        <v>52</v>
      </c>
      <c r="C851" s="10">
        <v>3</v>
      </c>
      <c r="D851" s="10">
        <v>14</v>
      </c>
      <c r="E851" s="12">
        <v>98000</v>
      </c>
      <c r="F851" s="10">
        <v>14</v>
      </c>
      <c r="G851" s="17">
        <f t="shared" si="13"/>
        <v>3</v>
      </c>
    </row>
    <row r="852" spans="1:7">
      <c r="A852" s="8" t="s">
        <v>15</v>
      </c>
      <c r="B852" s="8" t="s">
        <v>4001</v>
      </c>
      <c r="C852" s="10">
        <v>5</v>
      </c>
      <c r="D852" s="10">
        <v>15</v>
      </c>
      <c r="E852" s="12">
        <v>50000</v>
      </c>
      <c r="F852" s="10">
        <v>15</v>
      </c>
      <c r="G852" s="17">
        <f t="shared" si="13"/>
        <v>3</v>
      </c>
    </row>
    <row r="853" spans="1:7">
      <c r="A853" s="8" t="s">
        <v>15</v>
      </c>
      <c r="B853" s="8" t="s">
        <v>4001</v>
      </c>
      <c r="C853" s="10">
        <v>4</v>
      </c>
      <c r="D853" s="10">
        <v>25</v>
      </c>
      <c r="E853" s="12">
        <v>135000</v>
      </c>
      <c r="F853" s="10">
        <v>25</v>
      </c>
      <c r="G853" s="17">
        <f t="shared" si="13"/>
        <v>5</v>
      </c>
    </row>
    <row r="854" spans="1:7">
      <c r="A854" s="8" t="s">
        <v>583</v>
      </c>
      <c r="B854" s="8" t="s">
        <v>52</v>
      </c>
      <c r="C854" s="10">
        <v>4</v>
      </c>
      <c r="D854" s="10">
        <v>6</v>
      </c>
      <c r="E854" s="12">
        <v>125000</v>
      </c>
      <c r="F854" s="10">
        <v>6</v>
      </c>
      <c r="G854" s="17">
        <f t="shared" si="13"/>
        <v>1</v>
      </c>
    </row>
    <row r="855" spans="1:7">
      <c r="A855" s="8" t="s">
        <v>726</v>
      </c>
      <c r="B855" s="8" t="s">
        <v>20</v>
      </c>
      <c r="C855" s="10">
        <v>3</v>
      </c>
      <c r="D855" s="10">
        <v>4</v>
      </c>
      <c r="E855" s="12">
        <v>4500</v>
      </c>
      <c r="F855" s="10">
        <v>4</v>
      </c>
      <c r="G855" s="17">
        <f t="shared" si="13"/>
        <v>1</v>
      </c>
    </row>
    <row r="856" spans="1:7">
      <c r="A856" s="8" t="s">
        <v>15</v>
      </c>
      <c r="B856" s="8" t="s">
        <v>20</v>
      </c>
      <c r="C856" s="10">
        <v>4</v>
      </c>
      <c r="D856" s="10">
        <v>10</v>
      </c>
      <c r="E856" s="12">
        <v>115000</v>
      </c>
      <c r="F856" s="10">
        <v>10</v>
      </c>
      <c r="G856" s="17">
        <f t="shared" si="13"/>
        <v>2</v>
      </c>
    </row>
    <row r="857" spans="1:7">
      <c r="A857" s="8" t="s">
        <v>15</v>
      </c>
      <c r="B857" s="8" t="s">
        <v>20</v>
      </c>
      <c r="C857" s="10">
        <v>5</v>
      </c>
      <c r="D857" s="10">
        <v>15</v>
      </c>
      <c r="E857" s="12">
        <v>70000</v>
      </c>
      <c r="F857" s="10">
        <v>15</v>
      </c>
      <c r="G857" s="17">
        <f t="shared" si="13"/>
        <v>3</v>
      </c>
    </row>
    <row r="858" spans="1:7">
      <c r="A858" s="8" t="s">
        <v>15</v>
      </c>
      <c r="B858" s="8" t="s">
        <v>20</v>
      </c>
      <c r="C858" s="10">
        <v>3</v>
      </c>
      <c r="D858" s="10">
        <v>8</v>
      </c>
      <c r="E858" s="12">
        <v>60000</v>
      </c>
      <c r="F858" s="10">
        <v>8</v>
      </c>
      <c r="G858" s="17">
        <f t="shared" si="13"/>
        <v>2</v>
      </c>
    </row>
    <row r="859" spans="1:7">
      <c r="A859" s="8" t="s">
        <v>15</v>
      </c>
      <c r="B859" s="8" t="s">
        <v>52</v>
      </c>
      <c r="C859" s="10">
        <v>3</v>
      </c>
      <c r="D859" s="10">
        <v>12</v>
      </c>
      <c r="E859" s="12">
        <v>87456</v>
      </c>
      <c r="F859" s="10">
        <v>12</v>
      </c>
      <c r="G859" s="17">
        <f t="shared" si="13"/>
        <v>2</v>
      </c>
    </row>
    <row r="860" spans="1:7">
      <c r="A860" s="8" t="s">
        <v>179</v>
      </c>
      <c r="B860" s="8" t="s">
        <v>20</v>
      </c>
      <c r="C860" s="10">
        <v>5</v>
      </c>
      <c r="D860" s="10">
        <v>6</v>
      </c>
      <c r="E860" s="12">
        <v>26400</v>
      </c>
      <c r="F860" s="10">
        <v>6</v>
      </c>
      <c r="G860" s="17">
        <f t="shared" si="13"/>
        <v>1</v>
      </c>
    </row>
    <row r="861" spans="1:7">
      <c r="A861" s="8" t="s">
        <v>179</v>
      </c>
      <c r="B861" s="8" t="s">
        <v>52</v>
      </c>
      <c r="C861" s="10">
        <v>5</v>
      </c>
      <c r="D861" s="10">
        <v>18</v>
      </c>
      <c r="E861" s="12">
        <v>12000</v>
      </c>
      <c r="F861" s="10">
        <v>18</v>
      </c>
      <c r="G861" s="17">
        <f t="shared" si="13"/>
        <v>4</v>
      </c>
    </row>
    <row r="862" spans="1:7">
      <c r="A862" s="8" t="s">
        <v>8</v>
      </c>
      <c r="B862" s="8" t="s">
        <v>20</v>
      </c>
      <c r="C862" s="10">
        <v>4</v>
      </c>
      <c r="D862" s="10">
        <v>1</v>
      </c>
      <c r="E862" s="12">
        <v>2564.3400029917298</v>
      </c>
      <c r="F862" s="10">
        <v>1</v>
      </c>
      <c r="G862" s="17">
        <f t="shared" si="13"/>
        <v>0</v>
      </c>
    </row>
    <row r="863" spans="1:7">
      <c r="A863" s="8" t="s">
        <v>1011</v>
      </c>
      <c r="B863" s="8" t="s">
        <v>52</v>
      </c>
      <c r="C863" s="10">
        <v>5</v>
      </c>
      <c r="D863" s="10">
        <v>11</v>
      </c>
      <c r="E863" s="12">
        <v>62000</v>
      </c>
      <c r="F863" s="10">
        <v>11</v>
      </c>
      <c r="G863" s="17">
        <f t="shared" si="13"/>
        <v>2</v>
      </c>
    </row>
    <row r="864" spans="1:7">
      <c r="A864" s="8" t="s">
        <v>8</v>
      </c>
      <c r="B864" s="8" t="s">
        <v>20</v>
      </c>
      <c r="C864" s="10">
        <v>2</v>
      </c>
      <c r="D864" s="10">
        <v>10</v>
      </c>
      <c r="E864" s="12">
        <v>5342.3750062327708</v>
      </c>
      <c r="F864" s="10">
        <v>10</v>
      </c>
      <c r="G864" s="17">
        <f t="shared" si="13"/>
        <v>2</v>
      </c>
    </row>
    <row r="865" spans="1:7">
      <c r="A865" s="8" t="s">
        <v>628</v>
      </c>
      <c r="B865" s="8" t="s">
        <v>20</v>
      </c>
      <c r="C865" s="10">
        <v>4</v>
      </c>
      <c r="D865" s="10">
        <v>4</v>
      </c>
      <c r="E865" s="12">
        <v>50815.977559664309</v>
      </c>
      <c r="F865" s="10">
        <v>4</v>
      </c>
      <c r="G865" s="17">
        <f t="shared" si="13"/>
        <v>1</v>
      </c>
    </row>
    <row r="866" spans="1:7">
      <c r="A866" s="8" t="s">
        <v>133</v>
      </c>
      <c r="B866" s="8" t="s">
        <v>52</v>
      </c>
      <c r="C866" s="10">
        <v>4</v>
      </c>
      <c r="D866" s="10">
        <v>3</v>
      </c>
      <c r="E866" s="12">
        <v>25560</v>
      </c>
      <c r="F866" s="10">
        <v>3</v>
      </c>
      <c r="G866" s="17">
        <f t="shared" si="13"/>
        <v>1</v>
      </c>
    </row>
    <row r="867" spans="1:7">
      <c r="A867" s="8" t="s">
        <v>8</v>
      </c>
      <c r="B867" s="8" t="s">
        <v>310</v>
      </c>
      <c r="C867" s="10">
        <v>4</v>
      </c>
      <c r="D867" s="10">
        <v>3</v>
      </c>
      <c r="E867" s="12">
        <v>12821.700014958649</v>
      </c>
      <c r="F867" s="10">
        <v>3</v>
      </c>
      <c r="G867" s="17">
        <f t="shared" si="13"/>
        <v>1</v>
      </c>
    </row>
    <row r="868" spans="1:7">
      <c r="A868" s="8" t="s">
        <v>8</v>
      </c>
      <c r="B868" s="8" t="s">
        <v>52</v>
      </c>
      <c r="C868" s="10">
        <v>5</v>
      </c>
      <c r="D868" s="10">
        <v>5</v>
      </c>
      <c r="E868" s="12">
        <v>10684.750012465542</v>
      </c>
      <c r="F868" s="10">
        <v>5</v>
      </c>
      <c r="G868" s="17">
        <f t="shared" si="13"/>
        <v>1</v>
      </c>
    </row>
    <row r="869" spans="1:7">
      <c r="A869" s="8" t="s">
        <v>17</v>
      </c>
      <c r="B869" s="8" t="s">
        <v>52</v>
      </c>
      <c r="C869" s="10">
        <v>5</v>
      </c>
      <c r="D869" s="10">
        <v>4</v>
      </c>
      <c r="E869" s="12">
        <v>4457.9172610556352</v>
      </c>
      <c r="F869" s="10">
        <v>4</v>
      </c>
      <c r="G869" s="17">
        <f t="shared" si="13"/>
        <v>1</v>
      </c>
    </row>
    <row r="870" spans="1:7">
      <c r="A870" s="8" t="s">
        <v>48</v>
      </c>
      <c r="B870" s="8" t="s">
        <v>4001</v>
      </c>
      <c r="C870" s="10">
        <v>4</v>
      </c>
      <c r="D870" s="10">
        <v>20</v>
      </c>
      <c r="E870" s="12">
        <v>125000</v>
      </c>
      <c r="F870" s="10">
        <v>20</v>
      </c>
      <c r="G870" s="17">
        <f t="shared" si="13"/>
        <v>4</v>
      </c>
    </row>
    <row r="871" spans="1:7">
      <c r="A871" s="8" t="s">
        <v>15</v>
      </c>
      <c r="B871" s="8" t="s">
        <v>20</v>
      </c>
      <c r="C871" s="10">
        <v>4</v>
      </c>
      <c r="D871" s="10">
        <v>1</v>
      </c>
      <c r="E871" s="12">
        <v>43000</v>
      </c>
      <c r="F871" s="10">
        <v>1</v>
      </c>
      <c r="G871" s="17">
        <f t="shared" si="13"/>
        <v>0</v>
      </c>
    </row>
    <row r="872" spans="1:7">
      <c r="A872" s="8" t="s">
        <v>8</v>
      </c>
      <c r="B872" s="8" t="s">
        <v>279</v>
      </c>
      <c r="C872" s="10">
        <v>3</v>
      </c>
      <c r="D872" s="10">
        <v>6</v>
      </c>
      <c r="E872" s="12">
        <v>7123.1666749770275</v>
      </c>
      <c r="F872" s="10">
        <v>6</v>
      </c>
      <c r="G872" s="17">
        <f t="shared" si="13"/>
        <v>1</v>
      </c>
    </row>
    <row r="873" spans="1:7">
      <c r="A873" s="8" t="s">
        <v>1027</v>
      </c>
      <c r="B873" s="8" t="s">
        <v>310</v>
      </c>
      <c r="C873" s="10">
        <v>4</v>
      </c>
      <c r="D873" s="10">
        <v>4</v>
      </c>
      <c r="E873" s="12">
        <v>10000</v>
      </c>
      <c r="F873" s="10">
        <v>4</v>
      </c>
      <c r="G873" s="17">
        <f t="shared" si="13"/>
        <v>1</v>
      </c>
    </row>
    <row r="874" spans="1:7">
      <c r="A874" s="8" t="s">
        <v>8</v>
      </c>
      <c r="B874" s="8" t="s">
        <v>52</v>
      </c>
      <c r="C874" s="10">
        <v>2</v>
      </c>
      <c r="D874" s="10">
        <v>5</v>
      </c>
      <c r="E874" s="12">
        <v>8903.9583437212841</v>
      </c>
      <c r="F874" s="10">
        <v>5</v>
      </c>
      <c r="G874" s="17">
        <f t="shared" si="13"/>
        <v>1</v>
      </c>
    </row>
    <row r="875" spans="1:7">
      <c r="A875" s="8" t="s">
        <v>133</v>
      </c>
      <c r="B875" s="8" t="s">
        <v>310</v>
      </c>
      <c r="C875" s="10">
        <v>4</v>
      </c>
      <c r="D875" s="10">
        <v>15</v>
      </c>
      <c r="E875" s="12">
        <v>36500</v>
      </c>
      <c r="F875" s="10">
        <v>15</v>
      </c>
      <c r="G875" s="17">
        <f t="shared" si="13"/>
        <v>3</v>
      </c>
    </row>
    <row r="876" spans="1:7">
      <c r="A876" s="8" t="s">
        <v>166</v>
      </c>
      <c r="B876" s="8" t="s">
        <v>4001</v>
      </c>
      <c r="C876" s="10">
        <v>5</v>
      </c>
      <c r="D876" s="10">
        <v>10</v>
      </c>
      <c r="E876" s="12">
        <v>100000</v>
      </c>
      <c r="F876" s="10">
        <v>10</v>
      </c>
      <c r="G876" s="17">
        <f t="shared" si="13"/>
        <v>2</v>
      </c>
    </row>
    <row r="877" spans="1:7">
      <c r="A877" s="8" t="s">
        <v>8</v>
      </c>
      <c r="B877" s="8" t="s">
        <v>310</v>
      </c>
      <c r="C877" s="10">
        <v>3</v>
      </c>
      <c r="D877" s="10">
        <v>8</v>
      </c>
      <c r="E877" s="12">
        <v>7123.1666749770275</v>
      </c>
      <c r="F877" s="10">
        <v>8</v>
      </c>
      <c r="G877" s="17">
        <f t="shared" si="13"/>
        <v>2</v>
      </c>
    </row>
    <row r="878" spans="1:7">
      <c r="A878" s="8" t="s">
        <v>8</v>
      </c>
      <c r="B878" s="8" t="s">
        <v>52</v>
      </c>
      <c r="C878" s="10">
        <v>3</v>
      </c>
      <c r="D878" s="10">
        <v>8</v>
      </c>
      <c r="E878" s="12">
        <v>40958.208381117904</v>
      </c>
      <c r="F878" s="10">
        <v>8</v>
      </c>
      <c r="G878" s="17">
        <f t="shared" si="13"/>
        <v>2</v>
      </c>
    </row>
    <row r="879" spans="1:7">
      <c r="A879" s="8" t="s">
        <v>8</v>
      </c>
      <c r="B879" s="8" t="s">
        <v>4001</v>
      </c>
      <c r="C879" s="10">
        <v>4</v>
      </c>
      <c r="D879" s="10">
        <v>17</v>
      </c>
      <c r="E879" s="12">
        <v>21369.500024931083</v>
      </c>
      <c r="F879" s="10">
        <v>17</v>
      </c>
      <c r="G879" s="17">
        <f t="shared" si="13"/>
        <v>3</v>
      </c>
    </row>
    <row r="880" spans="1:7">
      <c r="A880" s="8" t="s">
        <v>8</v>
      </c>
      <c r="B880" s="8" t="s">
        <v>52</v>
      </c>
      <c r="C880" s="10">
        <v>4</v>
      </c>
      <c r="D880" s="10">
        <v>5</v>
      </c>
      <c r="E880" s="12">
        <v>2136.9500024931081</v>
      </c>
      <c r="F880" s="10">
        <v>5</v>
      </c>
      <c r="G880" s="17">
        <f t="shared" si="13"/>
        <v>1</v>
      </c>
    </row>
    <row r="881" spans="1:7">
      <c r="A881" s="8" t="s">
        <v>8</v>
      </c>
      <c r="B881" s="8" t="s">
        <v>279</v>
      </c>
      <c r="C881" s="10">
        <v>3</v>
      </c>
      <c r="D881" s="10">
        <v>3</v>
      </c>
      <c r="E881" s="12">
        <v>8903.9583437212841</v>
      </c>
      <c r="F881" s="10">
        <v>3</v>
      </c>
      <c r="G881" s="17">
        <f t="shared" si="13"/>
        <v>1</v>
      </c>
    </row>
    <row r="882" spans="1:7">
      <c r="A882" s="8" t="s">
        <v>8</v>
      </c>
      <c r="B882" s="8" t="s">
        <v>52</v>
      </c>
      <c r="C882" s="10">
        <v>4</v>
      </c>
      <c r="D882" s="10">
        <v>5</v>
      </c>
      <c r="E882" s="12">
        <v>17807.916687442568</v>
      </c>
      <c r="F882" s="10">
        <v>5</v>
      </c>
      <c r="G882" s="17">
        <f t="shared" si="13"/>
        <v>1</v>
      </c>
    </row>
    <row r="883" spans="1:7">
      <c r="A883" s="8" t="s">
        <v>8</v>
      </c>
      <c r="B883" s="8" t="s">
        <v>52</v>
      </c>
      <c r="C883" s="10">
        <v>3</v>
      </c>
      <c r="D883" s="10">
        <v>3</v>
      </c>
      <c r="E883" s="12">
        <v>15136.729184326183</v>
      </c>
      <c r="F883" s="10">
        <v>3</v>
      </c>
      <c r="G883" s="17">
        <f t="shared" si="13"/>
        <v>1</v>
      </c>
    </row>
    <row r="884" spans="1:7">
      <c r="A884" s="8" t="s">
        <v>347</v>
      </c>
      <c r="B884" s="8" t="s">
        <v>20</v>
      </c>
      <c r="C884" s="10">
        <v>4</v>
      </c>
      <c r="D884" s="10">
        <v>10</v>
      </c>
      <c r="E884" s="12">
        <v>3982.448779308334</v>
      </c>
      <c r="F884" s="10">
        <v>10</v>
      </c>
      <c r="G884" s="17">
        <f t="shared" si="13"/>
        <v>2</v>
      </c>
    </row>
    <row r="885" spans="1:7">
      <c r="A885" s="8" t="s">
        <v>1043</v>
      </c>
      <c r="B885" s="8" t="s">
        <v>488</v>
      </c>
      <c r="C885" s="10">
        <v>4</v>
      </c>
      <c r="D885" s="10">
        <v>13</v>
      </c>
      <c r="E885" s="12">
        <v>15600</v>
      </c>
      <c r="F885" s="10">
        <v>13</v>
      </c>
      <c r="G885" s="17">
        <f t="shared" si="13"/>
        <v>3</v>
      </c>
    </row>
    <row r="886" spans="1:7">
      <c r="A886" s="8" t="s">
        <v>8</v>
      </c>
      <c r="B886" s="8" t="s">
        <v>20</v>
      </c>
      <c r="C886" s="10">
        <v>3</v>
      </c>
      <c r="D886" s="10">
        <v>3</v>
      </c>
      <c r="E886" s="12">
        <v>3205.4250037396623</v>
      </c>
      <c r="F886" s="10">
        <v>3.5</v>
      </c>
      <c r="G886" s="17">
        <f t="shared" si="13"/>
        <v>1</v>
      </c>
    </row>
    <row r="887" spans="1:7">
      <c r="A887" s="8" t="s">
        <v>8</v>
      </c>
      <c r="B887" s="8" t="s">
        <v>52</v>
      </c>
      <c r="C887" s="10">
        <v>4</v>
      </c>
      <c r="D887" s="10">
        <v>6</v>
      </c>
      <c r="E887" s="12">
        <v>10000</v>
      </c>
      <c r="F887" s="10">
        <v>6</v>
      </c>
      <c r="G887" s="17">
        <f t="shared" si="13"/>
        <v>1</v>
      </c>
    </row>
    <row r="888" spans="1:7">
      <c r="A888" s="8" t="s">
        <v>15</v>
      </c>
      <c r="B888" s="8" t="s">
        <v>20</v>
      </c>
      <c r="C888" s="10">
        <v>3</v>
      </c>
      <c r="D888" s="10">
        <v>6</v>
      </c>
      <c r="E888" s="12">
        <v>75010</v>
      </c>
      <c r="F888" s="10">
        <v>6</v>
      </c>
      <c r="G888" s="17">
        <f t="shared" si="13"/>
        <v>1</v>
      </c>
    </row>
    <row r="889" spans="1:7">
      <c r="A889" s="8" t="s">
        <v>8</v>
      </c>
      <c r="B889" s="8" t="s">
        <v>52</v>
      </c>
      <c r="C889" s="10">
        <v>5</v>
      </c>
      <c r="D889" s="10">
        <v>9</v>
      </c>
      <c r="E889" s="12">
        <v>10684.750012465542</v>
      </c>
      <c r="F889" s="10">
        <v>9</v>
      </c>
      <c r="G889" s="17">
        <f t="shared" si="13"/>
        <v>2</v>
      </c>
    </row>
    <row r="890" spans="1:7">
      <c r="A890" s="8" t="s">
        <v>8</v>
      </c>
      <c r="B890" s="8" t="s">
        <v>52</v>
      </c>
      <c r="C890" s="10">
        <v>4</v>
      </c>
      <c r="D890" s="10">
        <v>5</v>
      </c>
      <c r="E890" s="12">
        <v>16350</v>
      </c>
      <c r="F890" s="10">
        <v>5</v>
      </c>
      <c r="G890" s="17">
        <f t="shared" si="13"/>
        <v>1</v>
      </c>
    </row>
    <row r="891" spans="1:7">
      <c r="A891" s="8" t="s">
        <v>71</v>
      </c>
      <c r="B891" s="8" t="s">
        <v>310</v>
      </c>
      <c r="C891" s="10">
        <v>4</v>
      </c>
      <c r="D891" s="10">
        <v>10</v>
      </c>
      <c r="E891" s="12">
        <v>126094.26176538273</v>
      </c>
      <c r="F891" s="10">
        <v>10</v>
      </c>
      <c r="G891" s="17">
        <f t="shared" si="13"/>
        <v>2</v>
      </c>
    </row>
    <row r="892" spans="1:7">
      <c r="A892" s="8" t="s">
        <v>171</v>
      </c>
      <c r="B892" s="8" t="s">
        <v>310</v>
      </c>
      <c r="C892" s="10">
        <v>5</v>
      </c>
      <c r="D892" s="10">
        <v>10</v>
      </c>
      <c r="E892" s="12">
        <v>60000</v>
      </c>
      <c r="F892" s="10">
        <v>10</v>
      </c>
      <c r="G892" s="17">
        <f t="shared" si="13"/>
        <v>2</v>
      </c>
    </row>
    <row r="893" spans="1:7">
      <c r="A893" s="8" t="s">
        <v>8</v>
      </c>
      <c r="B893" s="8" t="s">
        <v>52</v>
      </c>
      <c r="C893" s="10">
        <v>2</v>
      </c>
      <c r="D893" s="10">
        <v>3</v>
      </c>
      <c r="E893" s="12">
        <v>23150.291693675339</v>
      </c>
      <c r="F893" s="10">
        <v>3</v>
      </c>
      <c r="G893" s="17">
        <f t="shared" si="13"/>
        <v>1</v>
      </c>
    </row>
    <row r="894" spans="1:7">
      <c r="A894" s="8" t="s">
        <v>8</v>
      </c>
      <c r="B894" s="8" t="s">
        <v>20</v>
      </c>
      <c r="C894" s="10">
        <v>4</v>
      </c>
      <c r="D894" s="10">
        <v>2</v>
      </c>
      <c r="E894" s="12">
        <v>13801.135432767991</v>
      </c>
      <c r="F894" s="10">
        <v>2</v>
      </c>
      <c r="G894" s="17">
        <f t="shared" si="13"/>
        <v>0</v>
      </c>
    </row>
    <row r="895" spans="1:7">
      <c r="A895" s="8" t="s">
        <v>8</v>
      </c>
      <c r="B895" s="8" t="s">
        <v>52</v>
      </c>
      <c r="C895" s="10">
        <v>5</v>
      </c>
      <c r="D895" s="10">
        <v>5</v>
      </c>
      <c r="E895" s="12">
        <v>18698.312521814696</v>
      </c>
      <c r="F895" s="10">
        <v>5</v>
      </c>
      <c r="G895" s="17">
        <f t="shared" si="13"/>
        <v>1</v>
      </c>
    </row>
    <row r="896" spans="1:7">
      <c r="A896" s="8" t="s">
        <v>1052</v>
      </c>
      <c r="B896" s="8" t="s">
        <v>488</v>
      </c>
      <c r="C896" s="10">
        <v>3</v>
      </c>
      <c r="D896" s="10">
        <v>9</v>
      </c>
      <c r="E896" s="12">
        <v>36000</v>
      </c>
      <c r="F896" s="10">
        <v>9</v>
      </c>
      <c r="G896" s="17">
        <f t="shared" si="13"/>
        <v>2</v>
      </c>
    </row>
    <row r="897" spans="1:7">
      <c r="A897" s="8" t="s">
        <v>8</v>
      </c>
      <c r="B897" s="8" t="s">
        <v>52</v>
      </c>
      <c r="C897" s="10">
        <v>5</v>
      </c>
      <c r="D897" s="10">
        <v>6</v>
      </c>
      <c r="E897" s="12">
        <v>8654.6475100970874</v>
      </c>
      <c r="F897" s="10">
        <v>6</v>
      </c>
      <c r="G897" s="17">
        <f t="shared" si="13"/>
        <v>1</v>
      </c>
    </row>
    <row r="898" spans="1:7">
      <c r="A898" s="8" t="s">
        <v>71</v>
      </c>
      <c r="B898" s="8" t="s">
        <v>52</v>
      </c>
      <c r="C898" s="10">
        <v>2</v>
      </c>
      <c r="D898" s="10">
        <v>15</v>
      </c>
      <c r="E898" s="12">
        <v>102451.58768437347</v>
      </c>
      <c r="F898" s="10">
        <v>15</v>
      </c>
      <c r="G898" s="17">
        <f t="shared" si="13"/>
        <v>3</v>
      </c>
    </row>
    <row r="899" spans="1:7">
      <c r="A899" s="8" t="s">
        <v>1055</v>
      </c>
      <c r="B899" s="8" t="s">
        <v>20</v>
      </c>
      <c r="C899" s="10">
        <v>4</v>
      </c>
      <c r="D899" s="10">
        <v>20</v>
      </c>
      <c r="E899" s="12">
        <v>36400</v>
      </c>
      <c r="F899" s="10">
        <v>20</v>
      </c>
      <c r="G899" s="17">
        <f t="shared" ref="G899:G962" si="14">ROUND(F899/5,0)</f>
        <v>4</v>
      </c>
    </row>
    <row r="900" spans="1:7">
      <c r="A900" s="8" t="s">
        <v>71</v>
      </c>
      <c r="B900" s="8" t="s">
        <v>356</v>
      </c>
      <c r="C900" s="10">
        <v>4</v>
      </c>
      <c r="D900" s="10">
        <v>16</v>
      </c>
      <c r="E900" s="12">
        <v>101206.40684944032</v>
      </c>
      <c r="F900" s="10">
        <v>16</v>
      </c>
      <c r="G900" s="17">
        <f t="shared" si="14"/>
        <v>3</v>
      </c>
    </row>
    <row r="901" spans="1:7">
      <c r="A901" s="8" t="s">
        <v>8</v>
      </c>
      <c r="B901" s="8" t="s">
        <v>20</v>
      </c>
      <c r="C901" s="10">
        <v>4</v>
      </c>
      <c r="D901" s="10">
        <v>0</v>
      </c>
      <c r="E901" s="12">
        <v>5342.3750062327708</v>
      </c>
      <c r="F901" s="10">
        <v>0.5</v>
      </c>
      <c r="G901" s="17">
        <f t="shared" si="14"/>
        <v>0</v>
      </c>
    </row>
    <row r="902" spans="1:7">
      <c r="A902" s="8" t="s">
        <v>179</v>
      </c>
      <c r="B902" s="8" t="s">
        <v>20</v>
      </c>
      <c r="C902" s="10">
        <v>4</v>
      </c>
      <c r="D902" s="10">
        <v>11</v>
      </c>
      <c r="E902" s="12">
        <v>28310.79811950968</v>
      </c>
      <c r="F902" s="10">
        <v>11</v>
      </c>
      <c r="G902" s="17">
        <f t="shared" si="14"/>
        <v>2</v>
      </c>
    </row>
    <row r="903" spans="1:7">
      <c r="A903" s="8" t="s">
        <v>75</v>
      </c>
      <c r="B903" s="8" t="s">
        <v>52</v>
      </c>
      <c r="C903" s="10">
        <v>4</v>
      </c>
      <c r="D903" s="10">
        <v>8</v>
      </c>
      <c r="E903" s="12">
        <v>26043.18849932796</v>
      </c>
      <c r="F903" s="10">
        <v>8</v>
      </c>
      <c r="G903" s="17">
        <f t="shared" si="14"/>
        <v>2</v>
      </c>
    </row>
    <row r="904" spans="1:7">
      <c r="A904" s="8" t="s">
        <v>84</v>
      </c>
      <c r="B904" s="8" t="s">
        <v>20</v>
      </c>
      <c r="C904" s="10">
        <v>2</v>
      </c>
      <c r="D904" s="10">
        <v>7</v>
      </c>
      <c r="E904" s="12">
        <v>96891.417358250401</v>
      </c>
      <c r="F904" s="10">
        <v>7</v>
      </c>
      <c r="G904" s="17">
        <f t="shared" si="14"/>
        <v>1</v>
      </c>
    </row>
    <row r="905" spans="1:7">
      <c r="A905" s="8" t="s">
        <v>8</v>
      </c>
      <c r="B905" s="8" t="s">
        <v>488</v>
      </c>
      <c r="C905" s="10">
        <v>4</v>
      </c>
      <c r="D905" s="10">
        <v>4</v>
      </c>
      <c r="E905" s="12">
        <v>2564.3400029917298</v>
      </c>
      <c r="F905" s="10">
        <v>4</v>
      </c>
      <c r="G905" s="17">
        <f t="shared" si="14"/>
        <v>1</v>
      </c>
    </row>
    <row r="906" spans="1:7">
      <c r="A906" s="8" t="s">
        <v>8</v>
      </c>
      <c r="B906" s="8" t="s">
        <v>3999</v>
      </c>
      <c r="C906" s="10">
        <v>5</v>
      </c>
      <c r="D906" s="10">
        <v>8</v>
      </c>
      <c r="E906" s="12">
        <v>3205.4250037396623</v>
      </c>
      <c r="F906" s="10">
        <v>8</v>
      </c>
      <c r="G906" s="17">
        <f t="shared" si="14"/>
        <v>2</v>
      </c>
    </row>
    <row r="907" spans="1:7">
      <c r="A907" s="8" t="s">
        <v>8</v>
      </c>
      <c r="B907" s="8" t="s">
        <v>20</v>
      </c>
      <c r="C907" s="10">
        <v>5</v>
      </c>
      <c r="D907" s="10">
        <v>8</v>
      </c>
      <c r="E907" s="12">
        <v>10684.750012465542</v>
      </c>
      <c r="F907" s="10">
        <v>8</v>
      </c>
      <c r="G907" s="17">
        <f t="shared" si="14"/>
        <v>2</v>
      </c>
    </row>
    <row r="908" spans="1:7">
      <c r="A908" s="8" t="s">
        <v>15</v>
      </c>
      <c r="B908" s="8" t="s">
        <v>488</v>
      </c>
      <c r="C908" s="10">
        <v>4</v>
      </c>
      <c r="D908" s="10">
        <v>25</v>
      </c>
      <c r="E908" s="12">
        <v>150000</v>
      </c>
      <c r="F908" s="10">
        <v>25</v>
      </c>
      <c r="G908" s="17">
        <f t="shared" si="14"/>
        <v>5</v>
      </c>
    </row>
    <row r="909" spans="1:7">
      <c r="A909" s="8" t="s">
        <v>8</v>
      </c>
      <c r="B909" s="8" t="s">
        <v>52</v>
      </c>
      <c r="C909" s="10">
        <v>4</v>
      </c>
      <c r="D909" s="10">
        <v>3</v>
      </c>
      <c r="E909" s="12">
        <v>12465.541681209797</v>
      </c>
      <c r="F909" s="10">
        <v>3</v>
      </c>
      <c r="G909" s="17">
        <f t="shared" si="14"/>
        <v>1</v>
      </c>
    </row>
    <row r="910" spans="1:7">
      <c r="A910" s="8" t="s">
        <v>1066</v>
      </c>
      <c r="B910" s="8" t="s">
        <v>20</v>
      </c>
      <c r="C910" s="10">
        <v>4</v>
      </c>
      <c r="D910" s="10">
        <v>4</v>
      </c>
      <c r="E910" s="12">
        <v>19055.991584874118</v>
      </c>
      <c r="F910" s="10">
        <v>4</v>
      </c>
      <c r="G910" s="17">
        <f t="shared" si="14"/>
        <v>1</v>
      </c>
    </row>
    <row r="911" spans="1:7">
      <c r="A911" s="8" t="s">
        <v>15</v>
      </c>
      <c r="B911" s="8" t="s">
        <v>20</v>
      </c>
      <c r="C911" s="10">
        <v>4</v>
      </c>
      <c r="D911" s="10">
        <v>20</v>
      </c>
      <c r="E911" s="12">
        <v>105000</v>
      </c>
      <c r="F911" s="10">
        <v>20</v>
      </c>
      <c r="G911" s="17">
        <f t="shared" si="14"/>
        <v>4</v>
      </c>
    </row>
    <row r="912" spans="1:7">
      <c r="A912" s="8" t="s">
        <v>8</v>
      </c>
      <c r="B912" s="8" t="s">
        <v>20</v>
      </c>
      <c r="C912" s="10">
        <v>4</v>
      </c>
      <c r="D912" s="10">
        <v>3</v>
      </c>
      <c r="E912" s="12">
        <v>24000</v>
      </c>
      <c r="F912" s="10">
        <v>3</v>
      </c>
      <c r="G912" s="17">
        <f t="shared" si="14"/>
        <v>1</v>
      </c>
    </row>
    <row r="913" spans="1:7">
      <c r="A913" s="8" t="s">
        <v>71</v>
      </c>
      <c r="B913" s="8" t="s">
        <v>20</v>
      </c>
      <c r="C913" s="10">
        <v>5</v>
      </c>
      <c r="D913" s="10">
        <v>10</v>
      </c>
      <c r="E913" s="12">
        <v>78808.913603364199</v>
      </c>
      <c r="F913" s="10">
        <v>10</v>
      </c>
      <c r="G913" s="17">
        <f t="shared" si="14"/>
        <v>2</v>
      </c>
    </row>
    <row r="914" spans="1:7">
      <c r="A914" s="8" t="s">
        <v>133</v>
      </c>
      <c r="B914" s="8" t="s">
        <v>488</v>
      </c>
      <c r="C914" s="10">
        <v>5</v>
      </c>
      <c r="D914" s="10">
        <v>15</v>
      </c>
      <c r="E914" s="12">
        <v>42000</v>
      </c>
      <c r="F914" s="10">
        <v>15</v>
      </c>
      <c r="G914" s="17">
        <f t="shared" si="14"/>
        <v>3</v>
      </c>
    </row>
    <row r="915" spans="1:7">
      <c r="A915" s="8" t="s">
        <v>143</v>
      </c>
      <c r="B915" s="8" t="s">
        <v>20</v>
      </c>
      <c r="C915" s="10">
        <v>5</v>
      </c>
      <c r="D915" s="10">
        <v>8</v>
      </c>
      <c r="E915" s="12">
        <v>9490.1984044603923</v>
      </c>
      <c r="F915" s="10">
        <v>8</v>
      </c>
      <c r="G915" s="17">
        <f t="shared" si="14"/>
        <v>2</v>
      </c>
    </row>
    <row r="916" spans="1:7">
      <c r="A916" s="8" t="s">
        <v>171</v>
      </c>
      <c r="B916" s="8" t="s">
        <v>356</v>
      </c>
      <c r="C916" s="10">
        <v>4</v>
      </c>
      <c r="D916" s="10">
        <v>5</v>
      </c>
      <c r="E916" s="12">
        <v>60000</v>
      </c>
      <c r="F916" s="10">
        <v>5</v>
      </c>
      <c r="G916" s="17">
        <f t="shared" si="14"/>
        <v>1</v>
      </c>
    </row>
    <row r="917" spans="1:7">
      <c r="A917" s="8" t="s">
        <v>8</v>
      </c>
      <c r="B917" s="8" t="s">
        <v>52</v>
      </c>
      <c r="C917" s="10">
        <v>5</v>
      </c>
      <c r="D917" s="10">
        <v>8</v>
      </c>
      <c r="E917" s="12">
        <v>17807.916687442568</v>
      </c>
      <c r="F917" s="10">
        <v>8</v>
      </c>
      <c r="G917" s="17">
        <f t="shared" si="14"/>
        <v>2</v>
      </c>
    </row>
    <row r="918" spans="1:7">
      <c r="A918" s="8" t="s">
        <v>8</v>
      </c>
      <c r="B918" s="8" t="s">
        <v>20</v>
      </c>
      <c r="C918" s="10">
        <v>5</v>
      </c>
      <c r="D918" s="10">
        <v>1</v>
      </c>
      <c r="E918" s="12">
        <v>12465.541681209797</v>
      </c>
      <c r="F918" s="10">
        <v>1</v>
      </c>
      <c r="G918" s="17">
        <f t="shared" si="14"/>
        <v>0</v>
      </c>
    </row>
    <row r="919" spans="1:7">
      <c r="A919" s="8" t="s">
        <v>1074</v>
      </c>
      <c r="B919" s="8" t="s">
        <v>4001</v>
      </c>
      <c r="C919" s="10">
        <v>4</v>
      </c>
      <c r="D919" s="10">
        <v>8</v>
      </c>
      <c r="E919" s="12">
        <v>20571</v>
      </c>
      <c r="F919" s="10">
        <v>8</v>
      </c>
      <c r="G919" s="17">
        <f t="shared" si="14"/>
        <v>2</v>
      </c>
    </row>
    <row r="920" spans="1:7">
      <c r="A920" s="8" t="s">
        <v>17</v>
      </c>
      <c r="B920" s="8" t="s">
        <v>52</v>
      </c>
      <c r="C920" s="10">
        <v>5</v>
      </c>
      <c r="D920" s="10">
        <v>6</v>
      </c>
      <c r="E920" s="12">
        <v>3480</v>
      </c>
      <c r="F920" s="10">
        <v>6</v>
      </c>
      <c r="G920" s="17">
        <f t="shared" si="14"/>
        <v>1</v>
      </c>
    </row>
    <row r="921" spans="1:7">
      <c r="A921" s="8" t="s">
        <v>347</v>
      </c>
      <c r="B921" s="8" t="s">
        <v>3999</v>
      </c>
      <c r="C921" s="10">
        <v>4</v>
      </c>
      <c r="D921" s="10">
        <v>12</v>
      </c>
      <c r="E921" s="12">
        <v>18060</v>
      </c>
      <c r="F921" s="10">
        <v>12</v>
      </c>
      <c r="G921" s="17">
        <f t="shared" si="14"/>
        <v>2</v>
      </c>
    </row>
    <row r="922" spans="1:7">
      <c r="A922" s="8" t="s">
        <v>512</v>
      </c>
      <c r="B922" s="8" t="s">
        <v>310</v>
      </c>
      <c r="C922" s="10">
        <v>3</v>
      </c>
      <c r="D922" s="10">
        <v>30</v>
      </c>
      <c r="E922" s="12">
        <v>30000</v>
      </c>
      <c r="F922" s="10">
        <v>30</v>
      </c>
      <c r="G922" s="17">
        <f t="shared" si="14"/>
        <v>6</v>
      </c>
    </row>
    <row r="923" spans="1:7">
      <c r="A923" s="8" t="s">
        <v>8</v>
      </c>
      <c r="B923" s="8" t="s">
        <v>52</v>
      </c>
      <c r="C923" s="10">
        <v>4</v>
      </c>
      <c r="D923" s="10">
        <v>10</v>
      </c>
      <c r="E923" s="12">
        <v>24000</v>
      </c>
      <c r="F923" s="10">
        <v>10</v>
      </c>
      <c r="G923" s="17">
        <f t="shared" si="14"/>
        <v>2</v>
      </c>
    </row>
    <row r="924" spans="1:7">
      <c r="A924" s="8" t="s">
        <v>106</v>
      </c>
      <c r="B924" s="8" t="s">
        <v>356</v>
      </c>
      <c r="C924" s="10">
        <v>4</v>
      </c>
      <c r="D924" s="10">
        <v>3</v>
      </c>
      <c r="E924" s="12">
        <v>80289.244544269619</v>
      </c>
      <c r="F924" s="10">
        <v>3</v>
      </c>
      <c r="G924" s="17">
        <f t="shared" si="14"/>
        <v>1</v>
      </c>
    </row>
    <row r="925" spans="1:7">
      <c r="A925" s="8" t="s">
        <v>15</v>
      </c>
      <c r="B925" s="8" t="s">
        <v>52</v>
      </c>
      <c r="C925" s="10">
        <v>4</v>
      </c>
      <c r="D925" s="10">
        <v>4</v>
      </c>
      <c r="E925" s="12">
        <v>70000</v>
      </c>
      <c r="F925" s="10">
        <v>4</v>
      </c>
      <c r="G925" s="17">
        <f t="shared" si="14"/>
        <v>1</v>
      </c>
    </row>
    <row r="926" spans="1:7">
      <c r="A926" s="8" t="s">
        <v>8</v>
      </c>
      <c r="B926" s="8" t="s">
        <v>52</v>
      </c>
      <c r="C926" s="10">
        <v>3</v>
      </c>
      <c r="D926" s="10">
        <v>2</v>
      </c>
      <c r="E926" s="12">
        <v>8547.8000099724322</v>
      </c>
      <c r="F926" s="10">
        <v>2</v>
      </c>
      <c r="G926" s="17">
        <f t="shared" si="14"/>
        <v>0</v>
      </c>
    </row>
    <row r="927" spans="1:7">
      <c r="A927" s="8" t="s">
        <v>8</v>
      </c>
      <c r="B927" s="8" t="s">
        <v>20</v>
      </c>
      <c r="C927" s="10">
        <v>4</v>
      </c>
      <c r="D927" s="10">
        <v>11</v>
      </c>
      <c r="E927" s="12">
        <v>10684.750012465542</v>
      </c>
      <c r="F927" s="10">
        <v>11</v>
      </c>
      <c r="G927" s="17">
        <f t="shared" si="14"/>
        <v>2</v>
      </c>
    </row>
    <row r="928" spans="1:7">
      <c r="A928" s="8" t="s">
        <v>8</v>
      </c>
      <c r="B928" s="8" t="s">
        <v>20</v>
      </c>
      <c r="C928" s="10">
        <v>3</v>
      </c>
      <c r="D928" s="10">
        <v>4</v>
      </c>
      <c r="E928" s="12">
        <v>10684.750012465542</v>
      </c>
      <c r="F928" s="10">
        <v>4</v>
      </c>
      <c r="G928" s="17">
        <f t="shared" si="14"/>
        <v>1</v>
      </c>
    </row>
    <row r="929" spans="1:7">
      <c r="A929" s="8" t="s">
        <v>1086</v>
      </c>
      <c r="B929" s="8" t="s">
        <v>310</v>
      </c>
      <c r="C929" s="10">
        <v>5</v>
      </c>
      <c r="D929" s="10">
        <v>2</v>
      </c>
      <c r="E929" s="12">
        <v>20000</v>
      </c>
      <c r="F929" s="10">
        <v>2</v>
      </c>
      <c r="G929" s="17">
        <f t="shared" si="14"/>
        <v>0</v>
      </c>
    </row>
    <row r="930" spans="1:7">
      <c r="A930" s="8" t="s">
        <v>24</v>
      </c>
      <c r="B930" s="8" t="s">
        <v>356</v>
      </c>
      <c r="C930" s="10">
        <v>3</v>
      </c>
      <c r="D930" s="10">
        <v>3</v>
      </c>
      <c r="E930" s="12">
        <v>53356.776437647524</v>
      </c>
      <c r="F930" s="10">
        <v>3</v>
      </c>
      <c r="G930" s="17">
        <f t="shared" si="14"/>
        <v>1</v>
      </c>
    </row>
    <row r="931" spans="1:7">
      <c r="A931" s="8" t="s">
        <v>179</v>
      </c>
      <c r="B931" s="8" t="s">
        <v>310</v>
      </c>
      <c r="C931" s="10">
        <v>4</v>
      </c>
      <c r="D931" s="10">
        <v>4</v>
      </c>
      <c r="E931" s="12">
        <v>36000</v>
      </c>
      <c r="F931" s="10">
        <v>4.5</v>
      </c>
      <c r="G931" s="17">
        <f t="shared" si="14"/>
        <v>1</v>
      </c>
    </row>
    <row r="932" spans="1:7">
      <c r="A932" s="8" t="s">
        <v>15</v>
      </c>
      <c r="B932" s="8" t="s">
        <v>279</v>
      </c>
      <c r="C932" s="10">
        <v>3</v>
      </c>
      <c r="D932" s="10">
        <v>4</v>
      </c>
      <c r="E932" s="12">
        <v>57000</v>
      </c>
      <c r="F932" s="10">
        <v>4</v>
      </c>
      <c r="G932" s="17">
        <f t="shared" si="14"/>
        <v>1</v>
      </c>
    </row>
    <row r="933" spans="1:7">
      <c r="A933" s="8" t="s">
        <v>15</v>
      </c>
      <c r="B933" s="8" t="s">
        <v>52</v>
      </c>
      <c r="C933" s="10">
        <v>5</v>
      </c>
      <c r="D933" s="10">
        <v>15</v>
      </c>
      <c r="E933" s="12">
        <v>135000</v>
      </c>
      <c r="F933" s="10">
        <v>15</v>
      </c>
      <c r="G933" s="17">
        <f t="shared" si="14"/>
        <v>3</v>
      </c>
    </row>
    <row r="934" spans="1:7">
      <c r="A934" s="8" t="s">
        <v>628</v>
      </c>
      <c r="B934" s="8" t="s">
        <v>20</v>
      </c>
      <c r="C934" s="10">
        <v>4</v>
      </c>
      <c r="D934" s="10">
        <v>4</v>
      </c>
      <c r="E934" s="12">
        <v>95279.957924370581</v>
      </c>
      <c r="F934" s="10">
        <v>4</v>
      </c>
      <c r="G934" s="17">
        <f t="shared" si="14"/>
        <v>1</v>
      </c>
    </row>
    <row r="935" spans="1:7">
      <c r="A935" s="8" t="s">
        <v>628</v>
      </c>
      <c r="B935" s="8" t="s">
        <v>20</v>
      </c>
      <c r="C935" s="10">
        <v>3</v>
      </c>
      <c r="D935" s="10">
        <v>10</v>
      </c>
      <c r="E935" s="12">
        <v>57167.974754622352</v>
      </c>
      <c r="F935" s="10">
        <v>10</v>
      </c>
      <c r="G935" s="17">
        <f t="shared" si="14"/>
        <v>2</v>
      </c>
    </row>
    <row r="936" spans="1:7">
      <c r="A936" s="8" t="s">
        <v>870</v>
      </c>
      <c r="B936" s="8" t="s">
        <v>52</v>
      </c>
      <c r="C936" s="10">
        <v>4</v>
      </c>
      <c r="D936" s="10">
        <v>5</v>
      </c>
      <c r="E936" s="12">
        <v>12326.656394453004</v>
      </c>
      <c r="F936" s="10">
        <v>5</v>
      </c>
      <c r="G936" s="17">
        <f t="shared" si="14"/>
        <v>1</v>
      </c>
    </row>
    <row r="937" spans="1:7">
      <c r="A937" s="8" t="s">
        <v>8</v>
      </c>
      <c r="B937" s="8" t="s">
        <v>20</v>
      </c>
      <c r="C937" s="10">
        <v>2</v>
      </c>
      <c r="D937" s="10">
        <v>5</v>
      </c>
      <c r="E937" s="12">
        <v>8000</v>
      </c>
      <c r="F937" s="10">
        <v>5</v>
      </c>
      <c r="G937" s="17">
        <f t="shared" si="14"/>
        <v>1</v>
      </c>
    </row>
    <row r="938" spans="1:7">
      <c r="A938" s="8" t="s">
        <v>106</v>
      </c>
      <c r="B938" s="8" t="s">
        <v>52</v>
      </c>
      <c r="C938" s="10">
        <v>4</v>
      </c>
      <c r="D938" s="10">
        <v>5</v>
      </c>
      <c r="E938" s="12">
        <v>48000</v>
      </c>
      <c r="F938" s="10">
        <v>5</v>
      </c>
      <c r="G938" s="17">
        <f t="shared" si="14"/>
        <v>1</v>
      </c>
    </row>
    <row r="939" spans="1:7">
      <c r="A939" s="8" t="s">
        <v>672</v>
      </c>
      <c r="B939" s="8" t="s">
        <v>20</v>
      </c>
      <c r="C939" s="10">
        <v>4</v>
      </c>
      <c r="D939" s="10">
        <v>5</v>
      </c>
      <c r="E939" s="12">
        <v>40000</v>
      </c>
      <c r="F939" s="10">
        <v>5</v>
      </c>
      <c r="G939" s="17">
        <f t="shared" si="14"/>
        <v>1</v>
      </c>
    </row>
    <row r="940" spans="1:7">
      <c r="A940" s="8" t="s">
        <v>672</v>
      </c>
      <c r="B940" s="8" t="s">
        <v>20</v>
      </c>
      <c r="C940" s="10">
        <v>4</v>
      </c>
      <c r="D940" s="10">
        <v>10</v>
      </c>
      <c r="E940" s="12">
        <v>59819.107020370408</v>
      </c>
      <c r="F940" s="10">
        <v>10</v>
      </c>
      <c r="G940" s="17">
        <f t="shared" si="14"/>
        <v>2</v>
      </c>
    </row>
    <row r="941" spans="1:7">
      <c r="A941" s="8" t="s">
        <v>46</v>
      </c>
      <c r="B941" s="8" t="s">
        <v>20</v>
      </c>
      <c r="C941" s="10">
        <v>2</v>
      </c>
      <c r="D941" s="10">
        <v>20</v>
      </c>
      <c r="E941" s="12">
        <v>150000</v>
      </c>
      <c r="F941" s="10">
        <v>20</v>
      </c>
      <c r="G941" s="17">
        <f t="shared" si="14"/>
        <v>4</v>
      </c>
    </row>
    <row r="942" spans="1:7">
      <c r="A942" s="8" t="s">
        <v>84</v>
      </c>
      <c r="B942" s="8" t="s">
        <v>52</v>
      </c>
      <c r="C942" s="10">
        <v>4</v>
      </c>
      <c r="D942" s="10">
        <v>25</v>
      </c>
      <c r="E942" s="12">
        <v>81592.772512210868</v>
      </c>
      <c r="F942" s="10">
        <v>25</v>
      </c>
      <c r="G942" s="17">
        <f t="shared" si="14"/>
        <v>5</v>
      </c>
    </row>
    <row r="943" spans="1:7">
      <c r="A943" s="8" t="s">
        <v>84</v>
      </c>
      <c r="B943" s="8" t="s">
        <v>20</v>
      </c>
      <c r="C943" s="10">
        <v>3</v>
      </c>
      <c r="D943" s="10">
        <v>20</v>
      </c>
      <c r="E943" s="12">
        <v>96891.417358250401</v>
      </c>
      <c r="F943" s="10">
        <v>20</v>
      </c>
      <c r="G943" s="17">
        <f t="shared" si="14"/>
        <v>4</v>
      </c>
    </row>
    <row r="944" spans="1:7">
      <c r="A944" s="8" t="s">
        <v>84</v>
      </c>
      <c r="B944" s="8" t="s">
        <v>20</v>
      </c>
      <c r="C944" s="10">
        <v>4</v>
      </c>
      <c r="D944" s="10">
        <v>13</v>
      </c>
      <c r="E944" s="12">
        <v>91791.869076237213</v>
      </c>
      <c r="F944" s="10">
        <v>13</v>
      </c>
      <c r="G944" s="17">
        <f t="shared" si="14"/>
        <v>3</v>
      </c>
    </row>
    <row r="945" spans="1:7">
      <c r="A945" s="8" t="s">
        <v>8</v>
      </c>
      <c r="B945" s="8" t="s">
        <v>20</v>
      </c>
      <c r="C945" s="10">
        <v>3</v>
      </c>
      <c r="D945" s="10">
        <v>2</v>
      </c>
      <c r="E945" s="12">
        <v>15000</v>
      </c>
      <c r="F945" s="10">
        <v>2</v>
      </c>
      <c r="G945" s="17">
        <f t="shared" si="14"/>
        <v>0</v>
      </c>
    </row>
    <row r="946" spans="1:7">
      <c r="A946" s="8" t="s">
        <v>84</v>
      </c>
      <c r="B946" s="8" t="s">
        <v>52</v>
      </c>
      <c r="C946" s="10">
        <v>3</v>
      </c>
      <c r="D946" s="10">
        <v>5</v>
      </c>
      <c r="E946" s="12">
        <v>66294.12766617132</v>
      </c>
      <c r="F946" s="10">
        <v>5</v>
      </c>
      <c r="G946" s="17">
        <f t="shared" si="14"/>
        <v>1</v>
      </c>
    </row>
    <row r="947" spans="1:7">
      <c r="A947" s="8" t="s">
        <v>84</v>
      </c>
      <c r="B947" s="8" t="s">
        <v>356</v>
      </c>
      <c r="C947" s="10">
        <v>5</v>
      </c>
      <c r="D947" s="10">
        <v>6</v>
      </c>
      <c r="E947" s="12">
        <v>101990.96564026357</v>
      </c>
      <c r="F947" s="10">
        <v>6</v>
      </c>
      <c r="G947" s="17">
        <f t="shared" si="14"/>
        <v>1</v>
      </c>
    </row>
    <row r="948" spans="1:7">
      <c r="A948" s="8" t="s">
        <v>15</v>
      </c>
      <c r="B948" s="8" t="s">
        <v>52</v>
      </c>
      <c r="C948" s="10">
        <v>3</v>
      </c>
      <c r="D948" s="10">
        <v>3</v>
      </c>
      <c r="E948" s="12">
        <v>60000</v>
      </c>
      <c r="F948" s="10">
        <v>3</v>
      </c>
      <c r="G948" s="17">
        <f t="shared" si="14"/>
        <v>1</v>
      </c>
    </row>
    <row r="949" spans="1:7">
      <c r="A949" s="8" t="s">
        <v>84</v>
      </c>
      <c r="B949" s="8" t="s">
        <v>52</v>
      </c>
      <c r="C949" s="10">
        <v>5</v>
      </c>
      <c r="D949" s="10">
        <v>1</v>
      </c>
      <c r="E949" s="12">
        <v>43856.11522531334</v>
      </c>
      <c r="F949" s="10">
        <v>1</v>
      </c>
      <c r="G949" s="17">
        <f t="shared" si="14"/>
        <v>0</v>
      </c>
    </row>
    <row r="950" spans="1:7">
      <c r="A950" s="8" t="s">
        <v>84</v>
      </c>
      <c r="B950" s="8" t="s">
        <v>20</v>
      </c>
      <c r="C950" s="10">
        <v>4</v>
      </c>
      <c r="D950" s="10">
        <v>1</v>
      </c>
      <c r="E950" s="12">
        <v>45616</v>
      </c>
      <c r="F950" s="10">
        <v>1.5</v>
      </c>
      <c r="G950" s="17">
        <f t="shared" si="14"/>
        <v>0</v>
      </c>
    </row>
    <row r="951" spans="1:7">
      <c r="A951" s="8" t="s">
        <v>672</v>
      </c>
      <c r="B951" s="8" t="s">
        <v>310</v>
      </c>
      <c r="C951" s="10">
        <v>4</v>
      </c>
      <c r="D951" s="10">
        <v>20</v>
      </c>
      <c r="E951" s="12">
        <v>75770.868892469181</v>
      </c>
      <c r="F951" s="10">
        <v>20</v>
      </c>
      <c r="G951" s="17">
        <f t="shared" si="14"/>
        <v>4</v>
      </c>
    </row>
    <row r="952" spans="1:7">
      <c r="A952" s="8" t="s">
        <v>84</v>
      </c>
      <c r="B952" s="8" t="s">
        <v>52</v>
      </c>
      <c r="C952" s="10">
        <v>3</v>
      </c>
      <c r="D952" s="10">
        <v>2</v>
      </c>
      <c r="E952" s="12">
        <v>57726.886552389187</v>
      </c>
      <c r="F952" s="10">
        <v>2</v>
      </c>
      <c r="G952" s="17">
        <f t="shared" si="14"/>
        <v>0</v>
      </c>
    </row>
    <row r="953" spans="1:7">
      <c r="A953" s="8" t="s">
        <v>84</v>
      </c>
      <c r="B953" s="8" t="s">
        <v>20</v>
      </c>
      <c r="C953" s="10">
        <v>3</v>
      </c>
      <c r="D953" s="10">
        <v>2</v>
      </c>
      <c r="E953" s="12">
        <v>20000</v>
      </c>
      <c r="F953" s="10">
        <v>2</v>
      </c>
      <c r="G953" s="17">
        <f t="shared" si="14"/>
        <v>0</v>
      </c>
    </row>
    <row r="954" spans="1:7">
      <c r="A954" s="8" t="s">
        <v>84</v>
      </c>
      <c r="B954" s="8" t="s">
        <v>52</v>
      </c>
      <c r="C954" s="10">
        <v>4</v>
      </c>
      <c r="D954" s="10">
        <v>15</v>
      </c>
      <c r="E954" s="12">
        <v>203981.93128052715</v>
      </c>
      <c r="F954" s="10">
        <v>15</v>
      </c>
      <c r="G954" s="17">
        <f t="shared" si="14"/>
        <v>3</v>
      </c>
    </row>
    <row r="955" spans="1:7">
      <c r="A955" s="8" t="s">
        <v>84</v>
      </c>
      <c r="B955" s="8" t="s">
        <v>488</v>
      </c>
      <c r="C955" s="10">
        <v>2</v>
      </c>
      <c r="D955" s="10">
        <v>5</v>
      </c>
      <c r="E955" s="12">
        <v>50995.482820131787</v>
      </c>
      <c r="F955" s="10">
        <v>5</v>
      </c>
      <c r="G955" s="17">
        <f t="shared" si="14"/>
        <v>1</v>
      </c>
    </row>
    <row r="956" spans="1:7">
      <c r="A956" s="8" t="s">
        <v>84</v>
      </c>
      <c r="B956" s="8" t="s">
        <v>4001</v>
      </c>
      <c r="C956" s="10">
        <v>4</v>
      </c>
      <c r="D956" s="10">
        <v>15</v>
      </c>
      <c r="E956" s="12">
        <v>127488.70705032947</v>
      </c>
      <c r="F956" s="10">
        <v>15</v>
      </c>
      <c r="G956" s="17">
        <f t="shared" si="14"/>
        <v>3</v>
      </c>
    </row>
    <row r="957" spans="1:7">
      <c r="A957" s="8" t="s">
        <v>84</v>
      </c>
      <c r="B957" s="8" t="s">
        <v>20</v>
      </c>
      <c r="C957" s="10">
        <v>4</v>
      </c>
      <c r="D957" s="10">
        <v>4</v>
      </c>
      <c r="E957" s="12">
        <v>66294.12766617132</v>
      </c>
      <c r="F957" s="10">
        <v>4</v>
      </c>
      <c r="G957" s="17">
        <f t="shared" si="14"/>
        <v>1</v>
      </c>
    </row>
    <row r="958" spans="1:7">
      <c r="A958" s="8" t="s">
        <v>84</v>
      </c>
      <c r="B958" s="8" t="s">
        <v>20</v>
      </c>
      <c r="C958" s="10">
        <v>4</v>
      </c>
      <c r="D958" s="10">
        <v>3</v>
      </c>
      <c r="E958" s="12">
        <v>63234.398696963413</v>
      </c>
      <c r="F958" s="10">
        <v>3</v>
      </c>
      <c r="G958" s="17">
        <f t="shared" si="14"/>
        <v>1</v>
      </c>
    </row>
    <row r="959" spans="1:7">
      <c r="A959" s="8" t="s">
        <v>15</v>
      </c>
      <c r="B959" s="8" t="s">
        <v>4001</v>
      </c>
      <c r="C959" s="10">
        <v>3</v>
      </c>
      <c r="D959" s="10">
        <v>10</v>
      </c>
      <c r="E959" s="12">
        <v>260000</v>
      </c>
      <c r="F959" s="10">
        <v>10</v>
      </c>
      <c r="G959" s="17">
        <f t="shared" si="14"/>
        <v>2</v>
      </c>
    </row>
    <row r="960" spans="1:7">
      <c r="A960" s="8" t="s">
        <v>84</v>
      </c>
      <c r="B960" s="8" t="s">
        <v>52</v>
      </c>
      <c r="C960" s="10">
        <v>3</v>
      </c>
      <c r="D960" s="10">
        <v>8</v>
      </c>
      <c r="E960" s="12">
        <v>112190.06220428993</v>
      </c>
      <c r="F960" s="10">
        <v>8</v>
      </c>
      <c r="G960" s="17">
        <f t="shared" si="14"/>
        <v>2</v>
      </c>
    </row>
    <row r="961" spans="1:7">
      <c r="A961" s="8" t="s">
        <v>84</v>
      </c>
      <c r="B961" s="8" t="s">
        <v>52</v>
      </c>
      <c r="C961" s="10">
        <v>4</v>
      </c>
      <c r="D961" s="10">
        <v>7</v>
      </c>
      <c r="E961" s="12">
        <v>71393.675948184507</v>
      </c>
      <c r="F961" s="10">
        <v>7</v>
      </c>
      <c r="G961" s="17">
        <f t="shared" si="14"/>
        <v>1</v>
      </c>
    </row>
    <row r="962" spans="1:7">
      <c r="A962" s="8" t="s">
        <v>84</v>
      </c>
      <c r="B962" s="8" t="s">
        <v>3999</v>
      </c>
      <c r="C962" s="10">
        <v>4</v>
      </c>
      <c r="D962" s="10">
        <v>8</v>
      </c>
      <c r="E962" s="12">
        <v>85000</v>
      </c>
      <c r="F962" s="10">
        <v>8</v>
      </c>
      <c r="G962" s="17">
        <f t="shared" si="14"/>
        <v>2</v>
      </c>
    </row>
    <row r="963" spans="1:7">
      <c r="A963" s="8" t="s">
        <v>84</v>
      </c>
      <c r="B963" s="8" t="s">
        <v>20</v>
      </c>
      <c r="C963" s="10">
        <v>3</v>
      </c>
      <c r="D963" s="10">
        <v>2</v>
      </c>
      <c r="E963" s="12">
        <v>95871.50770184776</v>
      </c>
      <c r="F963" s="10">
        <v>2.5</v>
      </c>
      <c r="G963" s="17">
        <f t="shared" ref="G963:G1026" si="15">ROUND(F963/5,0)</f>
        <v>1</v>
      </c>
    </row>
    <row r="964" spans="1:7">
      <c r="A964" s="8" t="s">
        <v>84</v>
      </c>
      <c r="B964" s="8" t="s">
        <v>52</v>
      </c>
      <c r="C964" s="10">
        <v>4</v>
      </c>
      <c r="D964" s="10">
        <v>35</v>
      </c>
      <c r="E964" s="12">
        <v>109130.33323508203</v>
      </c>
      <c r="F964" s="10">
        <v>35</v>
      </c>
      <c r="G964" s="17">
        <f t="shared" si="15"/>
        <v>7</v>
      </c>
    </row>
    <row r="965" spans="1:7">
      <c r="A965" s="8" t="s">
        <v>1118</v>
      </c>
      <c r="B965" s="8" t="s">
        <v>52</v>
      </c>
      <c r="C965" s="10">
        <v>2</v>
      </c>
      <c r="D965" s="10">
        <v>3</v>
      </c>
      <c r="E965" s="12">
        <v>36000</v>
      </c>
      <c r="F965" s="10">
        <v>3</v>
      </c>
      <c r="G965" s="17">
        <f t="shared" si="15"/>
        <v>1</v>
      </c>
    </row>
    <row r="966" spans="1:7">
      <c r="A966" s="8" t="s">
        <v>84</v>
      </c>
      <c r="B966" s="8" t="s">
        <v>20</v>
      </c>
      <c r="C966" s="10">
        <v>4</v>
      </c>
      <c r="D966" s="10">
        <v>2</v>
      </c>
      <c r="E966" s="12">
        <v>122389.15876831629</v>
      </c>
      <c r="F966" s="10">
        <v>2</v>
      </c>
      <c r="G966" s="17">
        <f t="shared" si="15"/>
        <v>0</v>
      </c>
    </row>
    <row r="967" spans="1:7">
      <c r="A967" s="8" t="s">
        <v>84</v>
      </c>
      <c r="B967" s="8" t="s">
        <v>20</v>
      </c>
      <c r="C967" s="10">
        <v>4</v>
      </c>
      <c r="D967" s="10">
        <v>4</v>
      </c>
      <c r="E967" s="12">
        <v>53035.30213293706</v>
      </c>
      <c r="F967" s="10">
        <v>4</v>
      </c>
      <c r="G967" s="17">
        <f t="shared" si="15"/>
        <v>1</v>
      </c>
    </row>
    <row r="968" spans="1:7">
      <c r="A968" s="8" t="s">
        <v>15</v>
      </c>
      <c r="B968" s="8" t="s">
        <v>4001</v>
      </c>
      <c r="C968" s="10">
        <v>4</v>
      </c>
      <c r="D968" s="10">
        <v>10</v>
      </c>
      <c r="E968" s="12">
        <v>125000</v>
      </c>
      <c r="F968" s="10">
        <v>10</v>
      </c>
      <c r="G968" s="17">
        <f t="shared" si="15"/>
        <v>2</v>
      </c>
    </row>
    <row r="969" spans="1:7">
      <c r="A969" s="8" t="s">
        <v>690</v>
      </c>
      <c r="B969" s="8" t="s">
        <v>20</v>
      </c>
      <c r="C969" s="10">
        <v>4</v>
      </c>
      <c r="D969" s="10">
        <v>6</v>
      </c>
      <c r="E969" s="12">
        <v>19000</v>
      </c>
      <c r="F969" s="10">
        <v>6</v>
      </c>
      <c r="G969" s="17">
        <f t="shared" si="15"/>
        <v>1</v>
      </c>
    </row>
    <row r="970" spans="1:7">
      <c r="A970" s="8" t="s">
        <v>84</v>
      </c>
      <c r="B970" s="8" t="s">
        <v>20</v>
      </c>
      <c r="C970" s="10">
        <v>5</v>
      </c>
      <c r="D970" s="10">
        <v>6</v>
      </c>
      <c r="E970" s="12">
        <v>93831.688389042494</v>
      </c>
      <c r="F970" s="10">
        <v>6</v>
      </c>
      <c r="G970" s="17">
        <f t="shared" si="15"/>
        <v>1</v>
      </c>
    </row>
    <row r="971" spans="1:7">
      <c r="A971" s="8" t="s">
        <v>84</v>
      </c>
      <c r="B971" s="8" t="s">
        <v>20</v>
      </c>
      <c r="C971" s="10">
        <v>4</v>
      </c>
      <c r="D971" s="10">
        <v>20</v>
      </c>
      <c r="E971" s="12">
        <v>101990.96564026357</v>
      </c>
      <c r="F971" s="10">
        <v>20</v>
      </c>
      <c r="G971" s="17">
        <f t="shared" si="15"/>
        <v>4</v>
      </c>
    </row>
    <row r="972" spans="1:7">
      <c r="A972" s="8" t="s">
        <v>84</v>
      </c>
      <c r="B972" s="8" t="s">
        <v>20</v>
      </c>
      <c r="C972" s="10">
        <v>4</v>
      </c>
      <c r="D972" s="10">
        <v>5</v>
      </c>
      <c r="E972" s="12">
        <v>122389.15876831629</v>
      </c>
      <c r="F972" s="10">
        <v>5</v>
      </c>
      <c r="G972" s="17">
        <f t="shared" si="15"/>
        <v>1</v>
      </c>
    </row>
    <row r="973" spans="1:7">
      <c r="A973" s="8" t="s">
        <v>88</v>
      </c>
      <c r="B973" s="8" t="s">
        <v>20</v>
      </c>
      <c r="C973" s="10">
        <v>5</v>
      </c>
      <c r="D973" s="10">
        <v>4</v>
      </c>
      <c r="E973" s="12">
        <v>34417.653306061438</v>
      </c>
      <c r="F973" s="10">
        <v>4</v>
      </c>
      <c r="G973" s="17">
        <f t="shared" si="15"/>
        <v>1</v>
      </c>
    </row>
    <row r="974" spans="1:7">
      <c r="A974" s="8" t="s">
        <v>1126</v>
      </c>
      <c r="B974" s="8" t="s">
        <v>52</v>
      </c>
      <c r="C974" s="10">
        <v>5</v>
      </c>
      <c r="D974" s="10">
        <v>3</v>
      </c>
      <c r="E974" s="12">
        <v>12000</v>
      </c>
      <c r="F974" s="10">
        <v>3</v>
      </c>
      <c r="G974" s="17">
        <f t="shared" si="15"/>
        <v>1</v>
      </c>
    </row>
    <row r="975" spans="1:7">
      <c r="A975" s="8" t="s">
        <v>8</v>
      </c>
      <c r="B975" s="8" t="s">
        <v>52</v>
      </c>
      <c r="C975" s="10">
        <v>4</v>
      </c>
      <c r="D975" s="10">
        <v>0</v>
      </c>
      <c r="E975" s="12">
        <v>3632.815004238284</v>
      </c>
      <c r="F975" s="10">
        <v>0</v>
      </c>
      <c r="G975" s="17">
        <f t="shared" si="15"/>
        <v>0</v>
      </c>
    </row>
    <row r="976" spans="1:7">
      <c r="A976" s="8" t="s">
        <v>8</v>
      </c>
      <c r="B976" s="8" t="s">
        <v>356</v>
      </c>
      <c r="C976" s="10">
        <v>5</v>
      </c>
      <c r="D976" s="10">
        <v>6</v>
      </c>
      <c r="E976" s="12">
        <v>21369.500024931083</v>
      </c>
      <c r="F976" s="10">
        <v>6</v>
      </c>
      <c r="G976" s="17">
        <f t="shared" si="15"/>
        <v>1</v>
      </c>
    </row>
    <row r="977" spans="1:7">
      <c r="A977" s="8" t="s">
        <v>8</v>
      </c>
      <c r="B977" s="8" t="s">
        <v>20</v>
      </c>
      <c r="C977" s="10">
        <v>4</v>
      </c>
      <c r="D977" s="10">
        <v>7</v>
      </c>
      <c r="E977" s="12">
        <v>8903.9583437212841</v>
      </c>
      <c r="F977" s="10">
        <v>7</v>
      </c>
      <c r="G977" s="17">
        <f t="shared" si="15"/>
        <v>1</v>
      </c>
    </row>
    <row r="978" spans="1:7">
      <c r="A978" s="8" t="s">
        <v>1118</v>
      </c>
      <c r="B978" s="8" t="s">
        <v>52</v>
      </c>
      <c r="C978" s="10">
        <v>4</v>
      </c>
      <c r="D978" s="10">
        <v>2</v>
      </c>
      <c r="E978" s="12">
        <v>15206.427249917633</v>
      </c>
      <c r="F978" s="10">
        <v>2</v>
      </c>
      <c r="G978" s="17">
        <f t="shared" si="15"/>
        <v>0</v>
      </c>
    </row>
    <row r="979" spans="1:7">
      <c r="A979" s="8" t="s">
        <v>672</v>
      </c>
      <c r="B979" s="8" t="s">
        <v>52</v>
      </c>
      <c r="C979" s="10">
        <v>4</v>
      </c>
      <c r="D979" s="10">
        <v>25</v>
      </c>
      <c r="E979" s="12">
        <v>143565.85684888897</v>
      </c>
      <c r="F979" s="10">
        <v>25</v>
      </c>
      <c r="G979" s="17">
        <f t="shared" si="15"/>
        <v>5</v>
      </c>
    </row>
    <row r="980" spans="1:7">
      <c r="A980" s="8" t="s">
        <v>8</v>
      </c>
      <c r="B980" s="8" t="s">
        <v>52</v>
      </c>
      <c r="C980" s="10">
        <v>3</v>
      </c>
      <c r="D980" s="10">
        <v>6</v>
      </c>
      <c r="E980" s="12">
        <v>9705.3145946561999</v>
      </c>
      <c r="F980" s="10">
        <v>6</v>
      </c>
      <c r="G980" s="17">
        <f t="shared" si="15"/>
        <v>1</v>
      </c>
    </row>
    <row r="981" spans="1:7">
      <c r="A981" s="8" t="s">
        <v>8</v>
      </c>
      <c r="B981" s="8" t="s">
        <v>52</v>
      </c>
      <c r="C981" s="10">
        <v>5</v>
      </c>
      <c r="D981" s="10">
        <v>8</v>
      </c>
      <c r="E981" s="12">
        <v>17807.916687442568</v>
      </c>
      <c r="F981" s="10">
        <v>8</v>
      </c>
      <c r="G981" s="17">
        <f t="shared" si="15"/>
        <v>2</v>
      </c>
    </row>
    <row r="982" spans="1:7">
      <c r="A982" s="8" t="s">
        <v>8</v>
      </c>
      <c r="B982" s="8" t="s">
        <v>20</v>
      </c>
      <c r="C982" s="10">
        <v>4</v>
      </c>
      <c r="D982" s="10">
        <v>10</v>
      </c>
      <c r="E982" s="12">
        <v>3205.4250037396623</v>
      </c>
      <c r="F982" s="10">
        <v>10</v>
      </c>
      <c r="G982" s="17">
        <f t="shared" si="15"/>
        <v>2</v>
      </c>
    </row>
    <row r="983" spans="1:7">
      <c r="A983" s="8" t="s">
        <v>15</v>
      </c>
      <c r="B983" s="8" t="s">
        <v>310</v>
      </c>
      <c r="C983" s="10">
        <v>5</v>
      </c>
      <c r="D983" s="10">
        <v>3</v>
      </c>
      <c r="E983" s="12">
        <v>45000</v>
      </c>
      <c r="F983" s="10">
        <v>3</v>
      </c>
      <c r="G983" s="17">
        <f t="shared" si="15"/>
        <v>1</v>
      </c>
    </row>
    <row r="984" spans="1:7">
      <c r="A984" s="8" t="s">
        <v>8</v>
      </c>
      <c r="B984" s="8" t="s">
        <v>52</v>
      </c>
      <c r="C984" s="10">
        <v>3</v>
      </c>
      <c r="D984" s="10">
        <v>7</v>
      </c>
      <c r="E984" s="12">
        <v>12465.541681209797</v>
      </c>
      <c r="F984" s="10">
        <v>7</v>
      </c>
      <c r="G984" s="17">
        <f t="shared" si="15"/>
        <v>1</v>
      </c>
    </row>
    <row r="985" spans="1:7">
      <c r="A985" s="8" t="s">
        <v>84</v>
      </c>
      <c r="B985" s="8" t="s">
        <v>20</v>
      </c>
      <c r="C985" s="10">
        <v>3</v>
      </c>
      <c r="D985" s="10">
        <v>14</v>
      </c>
      <c r="E985" s="12">
        <v>95871.50770184776</v>
      </c>
      <c r="F985" s="10">
        <v>14</v>
      </c>
      <c r="G985" s="17">
        <f t="shared" si="15"/>
        <v>3</v>
      </c>
    </row>
    <row r="986" spans="1:7">
      <c r="A986" s="8" t="s">
        <v>84</v>
      </c>
      <c r="B986" s="8" t="s">
        <v>356</v>
      </c>
      <c r="C986" s="10">
        <v>3</v>
      </c>
      <c r="D986" s="10">
        <v>8</v>
      </c>
      <c r="E986" s="12">
        <v>173384.64158844808</v>
      </c>
      <c r="F986" s="10">
        <v>8</v>
      </c>
      <c r="G986" s="17">
        <f t="shared" si="15"/>
        <v>2</v>
      </c>
    </row>
    <row r="987" spans="1:7">
      <c r="A987" s="8" t="s">
        <v>8</v>
      </c>
      <c r="B987" s="8" t="s">
        <v>52</v>
      </c>
      <c r="C987" s="10">
        <v>3</v>
      </c>
      <c r="D987" s="10">
        <v>1</v>
      </c>
      <c r="E987" s="12">
        <v>11575.14584683767</v>
      </c>
      <c r="F987" s="10">
        <v>1</v>
      </c>
      <c r="G987" s="17">
        <f t="shared" si="15"/>
        <v>0</v>
      </c>
    </row>
    <row r="988" spans="1:7">
      <c r="A988" s="8" t="s">
        <v>8</v>
      </c>
      <c r="B988" s="8" t="s">
        <v>67</v>
      </c>
      <c r="C988" s="10">
        <v>5</v>
      </c>
      <c r="D988" s="10">
        <v>8</v>
      </c>
      <c r="E988" s="12">
        <v>18000</v>
      </c>
      <c r="F988" s="10">
        <v>8</v>
      </c>
      <c r="G988" s="17">
        <f t="shared" si="15"/>
        <v>2</v>
      </c>
    </row>
    <row r="989" spans="1:7">
      <c r="A989" s="8" t="s">
        <v>84</v>
      </c>
      <c r="B989" s="8" t="s">
        <v>4001</v>
      </c>
      <c r="C989" s="10">
        <v>5</v>
      </c>
      <c r="D989" s="10">
        <v>2</v>
      </c>
      <c r="E989" s="12">
        <v>71393.675948184507</v>
      </c>
      <c r="F989" s="10">
        <v>2</v>
      </c>
      <c r="G989" s="17">
        <f t="shared" si="15"/>
        <v>0</v>
      </c>
    </row>
    <row r="990" spans="1:7">
      <c r="A990" s="8" t="s">
        <v>8</v>
      </c>
      <c r="B990" s="8" t="s">
        <v>20</v>
      </c>
      <c r="C990" s="10">
        <v>4</v>
      </c>
      <c r="D990" s="10">
        <v>2</v>
      </c>
      <c r="E990" s="12">
        <v>6232.7708406048987</v>
      </c>
      <c r="F990" s="10">
        <v>2.5</v>
      </c>
      <c r="G990" s="17">
        <f t="shared" si="15"/>
        <v>1</v>
      </c>
    </row>
    <row r="991" spans="1:7">
      <c r="A991" s="8" t="s">
        <v>716</v>
      </c>
      <c r="B991" s="8" t="s">
        <v>52</v>
      </c>
      <c r="C991" s="10">
        <v>4</v>
      </c>
      <c r="D991" s="10">
        <v>3</v>
      </c>
      <c r="E991" s="12">
        <v>1805.7739622442759</v>
      </c>
      <c r="F991" s="10">
        <v>3</v>
      </c>
      <c r="G991" s="17">
        <f t="shared" si="15"/>
        <v>1</v>
      </c>
    </row>
    <row r="992" spans="1:7">
      <c r="A992" s="8" t="s">
        <v>8</v>
      </c>
      <c r="B992" s="8" t="s">
        <v>20</v>
      </c>
      <c r="C992" s="10">
        <v>5</v>
      </c>
      <c r="D992" s="10">
        <v>6</v>
      </c>
      <c r="E992" s="12">
        <v>11397.066679963244</v>
      </c>
      <c r="F992" s="10">
        <v>6</v>
      </c>
      <c r="G992" s="17">
        <f t="shared" si="15"/>
        <v>1</v>
      </c>
    </row>
    <row r="993" spans="1:7">
      <c r="A993" s="8" t="s">
        <v>8</v>
      </c>
      <c r="B993" s="8" t="s">
        <v>52</v>
      </c>
      <c r="C993" s="10">
        <v>4</v>
      </c>
      <c r="D993" s="10">
        <v>4</v>
      </c>
      <c r="E993" s="12">
        <v>15000</v>
      </c>
      <c r="F993" s="10">
        <v>4</v>
      </c>
      <c r="G993" s="17">
        <f t="shared" si="15"/>
        <v>1</v>
      </c>
    </row>
    <row r="994" spans="1:7">
      <c r="A994" s="8" t="s">
        <v>48</v>
      </c>
      <c r="B994" s="8" t="s">
        <v>52</v>
      </c>
      <c r="C994" s="10">
        <v>5</v>
      </c>
      <c r="D994" s="10">
        <v>3</v>
      </c>
      <c r="E994" s="12">
        <v>37612.869087708088</v>
      </c>
      <c r="F994" s="10">
        <v>3</v>
      </c>
      <c r="G994" s="17">
        <f t="shared" si="15"/>
        <v>1</v>
      </c>
    </row>
    <row r="995" spans="1:7">
      <c r="A995" s="8" t="s">
        <v>8</v>
      </c>
      <c r="B995" s="8" t="s">
        <v>20</v>
      </c>
      <c r="C995" s="10">
        <v>4</v>
      </c>
      <c r="D995" s="10">
        <v>3</v>
      </c>
      <c r="E995" s="12">
        <v>6499.8895909165376</v>
      </c>
      <c r="F995" s="10">
        <v>3</v>
      </c>
      <c r="G995" s="17">
        <f t="shared" si="15"/>
        <v>1</v>
      </c>
    </row>
    <row r="996" spans="1:7">
      <c r="A996" s="8" t="s">
        <v>1156</v>
      </c>
      <c r="B996" s="8" t="s">
        <v>3999</v>
      </c>
      <c r="C996" s="10">
        <v>5</v>
      </c>
      <c r="D996" s="10">
        <v>6</v>
      </c>
      <c r="E996" s="12">
        <v>20000</v>
      </c>
      <c r="F996" s="10">
        <v>6</v>
      </c>
      <c r="G996" s="17">
        <f t="shared" si="15"/>
        <v>1</v>
      </c>
    </row>
    <row r="997" spans="1:7">
      <c r="A997" s="8" t="s">
        <v>8</v>
      </c>
      <c r="B997" s="8" t="s">
        <v>279</v>
      </c>
      <c r="C997" s="10">
        <v>4</v>
      </c>
      <c r="D997" s="10">
        <v>6</v>
      </c>
      <c r="E997" s="12">
        <v>7265</v>
      </c>
      <c r="F997" s="10">
        <v>6</v>
      </c>
      <c r="G997" s="17">
        <f t="shared" si="15"/>
        <v>1</v>
      </c>
    </row>
    <row r="998" spans="1:7">
      <c r="A998" s="8" t="s">
        <v>171</v>
      </c>
      <c r="B998" s="8" t="s">
        <v>52</v>
      </c>
      <c r="C998" s="10">
        <v>5</v>
      </c>
      <c r="D998" s="10">
        <v>15</v>
      </c>
      <c r="E998" s="12">
        <v>72571.80269935554</v>
      </c>
      <c r="F998" s="10">
        <v>15</v>
      </c>
      <c r="G998" s="17">
        <f t="shared" si="15"/>
        <v>3</v>
      </c>
    </row>
    <row r="999" spans="1:7">
      <c r="A999" s="8" t="s">
        <v>8</v>
      </c>
      <c r="B999" s="8" t="s">
        <v>52</v>
      </c>
      <c r="C999" s="10">
        <v>5</v>
      </c>
      <c r="D999" s="10">
        <v>15</v>
      </c>
      <c r="E999" s="12">
        <v>8013.5625093491553</v>
      </c>
      <c r="F999" s="10">
        <v>15</v>
      </c>
      <c r="G999" s="17">
        <f t="shared" si="15"/>
        <v>3</v>
      </c>
    </row>
    <row r="1000" spans="1:7">
      <c r="A1000" s="8" t="s">
        <v>8</v>
      </c>
      <c r="B1000" s="8" t="s">
        <v>20</v>
      </c>
      <c r="C1000" s="10">
        <v>4</v>
      </c>
      <c r="D1000" s="10">
        <v>5</v>
      </c>
      <c r="E1000" s="12">
        <v>10150.512511842264</v>
      </c>
      <c r="F1000" s="10">
        <v>5</v>
      </c>
      <c r="G1000" s="17">
        <f t="shared" si="15"/>
        <v>1</v>
      </c>
    </row>
    <row r="1001" spans="1:7">
      <c r="A1001" s="8" t="s">
        <v>15</v>
      </c>
      <c r="B1001" s="8" t="s">
        <v>488</v>
      </c>
      <c r="C1001" s="10">
        <v>4</v>
      </c>
      <c r="D1001" s="10">
        <v>9</v>
      </c>
      <c r="E1001" s="12">
        <v>65000</v>
      </c>
      <c r="F1001" s="10">
        <v>9</v>
      </c>
      <c r="G1001" s="17">
        <f t="shared" si="15"/>
        <v>2</v>
      </c>
    </row>
    <row r="1002" spans="1:7">
      <c r="A1002" s="8" t="s">
        <v>17</v>
      </c>
      <c r="B1002" s="8" t="s">
        <v>52</v>
      </c>
      <c r="C1002" s="10">
        <v>4</v>
      </c>
      <c r="D1002" s="10">
        <v>4</v>
      </c>
      <c r="E1002" s="12">
        <v>3184.2266150397395</v>
      </c>
      <c r="F1002" s="10">
        <v>4</v>
      </c>
      <c r="G1002" s="17">
        <f t="shared" si="15"/>
        <v>1</v>
      </c>
    </row>
    <row r="1003" spans="1:7">
      <c r="A1003" s="8" t="s">
        <v>8</v>
      </c>
      <c r="B1003" s="8" t="s">
        <v>52</v>
      </c>
      <c r="C1003" s="10">
        <v>3</v>
      </c>
      <c r="D1003" s="10">
        <v>13</v>
      </c>
      <c r="E1003" s="12">
        <v>10898.445012714852</v>
      </c>
      <c r="F1003" s="10">
        <v>13</v>
      </c>
      <c r="G1003" s="17">
        <f t="shared" si="15"/>
        <v>3</v>
      </c>
    </row>
    <row r="1004" spans="1:7">
      <c r="A1004" s="8" t="s">
        <v>17</v>
      </c>
      <c r="B1004" s="8" t="s">
        <v>52</v>
      </c>
      <c r="C1004" s="10">
        <v>5</v>
      </c>
      <c r="D1004" s="10">
        <v>5</v>
      </c>
      <c r="E1004" s="12">
        <v>10800</v>
      </c>
      <c r="F1004" s="10">
        <v>5</v>
      </c>
      <c r="G1004" s="17">
        <f t="shared" si="15"/>
        <v>1</v>
      </c>
    </row>
    <row r="1005" spans="1:7">
      <c r="A1005" s="8" t="s">
        <v>8</v>
      </c>
      <c r="B1005" s="8" t="s">
        <v>20</v>
      </c>
      <c r="C1005" s="10">
        <v>3</v>
      </c>
      <c r="D1005" s="10">
        <v>3</v>
      </c>
      <c r="E1005" s="12">
        <v>2136.9500024931081</v>
      </c>
      <c r="F1005" s="10">
        <v>3.5</v>
      </c>
      <c r="G1005" s="17">
        <f t="shared" si="15"/>
        <v>1</v>
      </c>
    </row>
    <row r="1006" spans="1:7">
      <c r="A1006" s="8" t="s">
        <v>171</v>
      </c>
      <c r="B1006" s="8" t="s">
        <v>279</v>
      </c>
      <c r="C1006" s="10">
        <v>3</v>
      </c>
      <c r="D1006" s="10">
        <v>4</v>
      </c>
      <c r="E1006" s="12">
        <v>45000</v>
      </c>
      <c r="F1006" s="10">
        <v>4</v>
      </c>
      <c r="G1006" s="17">
        <f t="shared" si="15"/>
        <v>1</v>
      </c>
    </row>
    <row r="1007" spans="1:7">
      <c r="A1007" s="8" t="s">
        <v>8</v>
      </c>
      <c r="B1007" s="8" t="s">
        <v>52</v>
      </c>
      <c r="C1007" s="10">
        <v>3</v>
      </c>
      <c r="D1007" s="10">
        <v>5</v>
      </c>
      <c r="E1007" s="12">
        <v>7123.1666749770275</v>
      </c>
      <c r="F1007" s="10">
        <v>5</v>
      </c>
      <c r="G1007" s="17">
        <f t="shared" si="15"/>
        <v>1</v>
      </c>
    </row>
    <row r="1008" spans="1:7">
      <c r="A1008" s="8" t="s">
        <v>8</v>
      </c>
      <c r="B1008" s="8" t="s">
        <v>310</v>
      </c>
      <c r="C1008" s="10">
        <v>3</v>
      </c>
      <c r="D1008" s="10">
        <v>5</v>
      </c>
      <c r="E1008" s="12">
        <v>5342.3750062327708</v>
      </c>
      <c r="F1008" s="10">
        <v>5</v>
      </c>
      <c r="G1008" s="17">
        <f t="shared" si="15"/>
        <v>1</v>
      </c>
    </row>
    <row r="1009" spans="1:7">
      <c r="A1009" s="8" t="s">
        <v>8</v>
      </c>
      <c r="B1009" s="8" t="s">
        <v>52</v>
      </c>
      <c r="C1009" s="10">
        <v>3</v>
      </c>
      <c r="D1009" s="10">
        <v>4</v>
      </c>
      <c r="E1009" s="12">
        <v>18000</v>
      </c>
      <c r="F1009" s="10">
        <v>4.5999999999999996</v>
      </c>
      <c r="G1009" s="17">
        <f t="shared" si="15"/>
        <v>1</v>
      </c>
    </row>
    <row r="1010" spans="1:7">
      <c r="A1010" s="8" t="s">
        <v>17</v>
      </c>
      <c r="B1010" s="8" t="s">
        <v>52</v>
      </c>
      <c r="C1010" s="10">
        <v>4</v>
      </c>
      <c r="D1010" s="10">
        <v>2</v>
      </c>
      <c r="E1010" s="12">
        <v>4840.0244548604041</v>
      </c>
      <c r="F1010" s="10">
        <v>2</v>
      </c>
      <c r="G1010" s="17">
        <f t="shared" si="15"/>
        <v>0</v>
      </c>
    </row>
    <row r="1011" spans="1:7">
      <c r="A1011" s="8" t="s">
        <v>8</v>
      </c>
      <c r="B1011" s="8" t="s">
        <v>20</v>
      </c>
      <c r="C1011" s="10">
        <v>3</v>
      </c>
      <c r="D1011" s="10">
        <v>10</v>
      </c>
      <c r="E1011" s="12">
        <v>7479.3250087258784</v>
      </c>
      <c r="F1011" s="10">
        <v>10</v>
      </c>
      <c r="G1011" s="17">
        <f t="shared" si="15"/>
        <v>2</v>
      </c>
    </row>
    <row r="1012" spans="1:7">
      <c r="A1012" s="8" t="s">
        <v>8</v>
      </c>
      <c r="B1012" s="8" t="s">
        <v>3999</v>
      </c>
      <c r="C1012" s="10">
        <v>5</v>
      </c>
      <c r="D1012" s="10">
        <v>3</v>
      </c>
      <c r="E1012" s="12">
        <v>3739.6625043629392</v>
      </c>
      <c r="F1012" s="10">
        <v>3.5</v>
      </c>
      <c r="G1012" s="17">
        <f t="shared" si="15"/>
        <v>1</v>
      </c>
    </row>
    <row r="1013" spans="1:7">
      <c r="A1013" s="8" t="s">
        <v>1176</v>
      </c>
      <c r="B1013" s="8" t="s">
        <v>52</v>
      </c>
      <c r="C1013" s="10">
        <v>5</v>
      </c>
      <c r="D1013" s="10">
        <v>5</v>
      </c>
      <c r="E1013" s="12">
        <v>42000</v>
      </c>
      <c r="F1013" s="10">
        <v>5</v>
      </c>
      <c r="G1013" s="17">
        <f t="shared" si="15"/>
        <v>1</v>
      </c>
    </row>
    <row r="1014" spans="1:7">
      <c r="A1014" s="8" t="s">
        <v>8</v>
      </c>
      <c r="B1014" s="8" t="s">
        <v>3999</v>
      </c>
      <c r="C1014" s="10">
        <v>3</v>
      </c>
      <c r="D1014" s="10">
        <v>3</v>
      </c>
      <c r="E1014" s="12">
        <v>28000</v>
      </c>
      <c r="F1014" s="10">
        <v>3</v>
      </c>
      <c r="G1014" s="17">
        <f t="shared" si="15"/>
        <v>1</v>
      </c>
    </row>
    <row r="1015" spans="1:7">
      <c r="A1015" s="8" t="s">
        <v>8</v>
      </c>
      <c r="B1015" s="8" t="s">
        <v>52</v>
      </c>
      <c r="C1015" s="10">
        <v>4</v>
      </c>
      <c r="D1015" s="10">
        <v>5</v>
      </c>
      <c r="E1015" s="12">
        <v>6000</v>
      </c>
      <c r="F1015" s="10">
        <v>5</v>
      </c>
      <c r="G1015" s="17">
        <f t="shared" si="15"/>
        <v>1</v>
      </c>
    </row>
    <row r="1016" spans="1:7">
      <c r="A1016" s="8" t="s">
        <v>672</v>
      </c>
      <c r="B1016" s="8" t="s">
        <v>20</v>
      </c>
      <c r="C1016" s="10">
        <v>5</v>
      </c>
      <c r="D1016" s="10">
        <v>10</v>
      </c>
      <c r="E1016" s="12">
        <v>43867.345148271634</v>
      </c>
      <c r="F1016" s="10">
        <v>10</v>
      </c>
      <c r="G1016" s="17">
        <f t="shared" si="15"/>
        <v>2</v>
      </c>
    </row>
    <row r="1017" spans="1:7">
      <c r="A1017" s="8" t="s">
        <v>8</v>
      </c>
      <c r="B1017" s="8" t="s">
        <v>20</v>
      </c>
      <c r="C1017" s="10">
        <v>2</v>
      </c>
      <c r="D1017" s="10">
        <v>25</v>
      </c>
      <c r="E1017" s="12">
        <v>17807.916687442568</v>
      </c>
      <c r="F1017" s="10">
        <v>25</v>
      </c>
      <c r="G1017" s="17">
        <f t="shared" si="15"/>
        <v>5</v>
      </c>
    </row>
    <row r="1018" spans="1:7">
      <c r="A1018" s="8" t="s">
        <v>8</v>
      </c>
      <c r="B1018" s="8" t="s">
        <v>20</v>
      </c>
      <c r="C1018" s="10">
        <v>5</v>
      </c>
      <c r="D1018" s="10">
        <v>12</v>
      </c>
      <c r="E1018" s="12">
        <v>10684.750012465542</v>
      </c>
      <c r="F1018" s="10">
        <v>12</v>
      </c>
      <c r="G1018" s="17">
        <f t="shared" si="15"/>
        <v>2</v>
      </c>
    </row>
    <row r="1019" spans="1:7">
      <c r="A1019" s="8" t="s">
        <v>515</v>
      </c>
      <c r="B1019" s="8" t="s">
        <v>356</v>
      </c>
      <c r="C1019" s="10">
        <v>5</v>
      </c>
      <c r="D1019" s="10">
        <v>5</v>
      </c>
      <c r="E1019" s="12">
        <v>60000</v>
      </c>
      <c r="F1019" s="10">
        <v>5</v>
      </c>
      <c r="G1019" s="17">
        <f t="shared" si="15"/>
        <v>1</v>
      </c>
    </row>
    <row r="1020" spans="1:7">
      <c r="A1020" s="8" t="s">
        <v>8</v>
      </c>
      <c r="B1020" s="8" t="s">
        <v>3999</v>
      </c>
      <c r="C1020" s="10">
        <v>4</v>
      </c>
      <c r="D1020" s="10">
        <v>8</v>
      </c>
      <c r="E1020" s="12">
        <v>8476.5683432226633</v>
      </c>
      <c r="F1020" s="10">
        <v>8</v>
      </c>
      <c r="G1020" s="17">
        <f t="shared" si="15"/>
        <v>2</v>
      </c>
    </row>
    <row r="1021" spans="1:7">
      <c r="A1021" s="8" t="s">
        <v>8</v>
      </c>
      <c r="B1021" s="8" t="s">
        <v>488</v>
      </c>
      <c r="C1021" s="10">
        <v>3</v>
      </c>
      <c r="D1021" s="10">
        <v>7</v>
      </c>
      <c r="E1021" s="12">
        <v>8700</v>
      </c>
      <c r="F1021" s="10">
        <v>7</v>
      </c>
      <c r="G1021" s="17">
        <f t="shared" si="15"/>
        <v>1</v>
      </c>
    </row>
    <row r="1022" spans="1:7">
      <c r="A1022" s="8" t="s">
        <v>8</v>
      </c>
      <c r="B1022" s="8" t="s">
        <v>52</v>
      </c>
      <c r="C1022" s="10">
        <v>5</v>
      </c>
      <c r="D1022" s="10">
        <v>8</v>
      </c>
      <c r="E1022" s="12">
        <v>3561.5833374885137</v>
      </c>
      <c r="F1022" s="10">
        <v>8</v>
      </c>
      <c r="G1022" s="17">
        <f t="shared" si="15"/>
        <v>2</v>
      </c>
    </row>
    <row r="1023" spans="1:7">
      <c r="A1023" s="8" t="s">
        <v>8</v>
      </c>
      <c r="B1023" s="8" t="s">
        <v>3999</v>
      </c>
      <c r="C1023" s="10">
        <v>5</v>
      </c>
      <c r="D1023" s="10">
        <v>4</v>
      </c>
      <c r="E1023" s="12">
        <v>3205.4250037396623</v>
      </c>
      <c r="F1023" s="10">
        <v>4</v>
      </c>
      <c r="G1023" s="17">
        <f t="shared" si="15"/>
        <v>1</v>
      </c>
    </row>
    <row r="1024" spans="1:7">
      <c r="A1024" s="8" t="s">
        <v>8</v>
      </c>
      <c r="B1024" s="8" t="s">
        <v>310</v>
      </c>
      <c r="C1024" s="10">
        <v>2</v>
      </c>
      <c r="D1024" s="10">
        <v>5</v>
      </c>
      <c r="E1024" s="12">
        <v>4487.5950052355274</v>
      </c>
      <c r="F1024" s="10">
        <v>5</v>
      </c>
      <c r="G1024" s="17">
        <f t="shared" si="15"/>
        <v>1</v>
      </c>
    </row>
    <row r="1025" spans="1:7">
      <c r="A1025" s="8" t="s">
        <v>8</v>
      </c>
      <c r="B1025" s="8" t="s">
        <v>20</v>
      </c>
      <c r="C1025" s="10">
        <v>4</v>
      </c>
      <c r="D1025" s="10">
        <v>5</v>
      </c>
      <c r="E1025" s="12">
        <v>12465.541681209797</v>
      </c>
      <c r="F1025" s="10">
        <v>5</v>
      </c>
      <c r="G1025" s="17">
        <f t="shared" si="15"/>
        <v>1</v>
      </c>
    </row>
    <row r="1026" spans="1:7">
      <c r="A1026" s="8" t="s">
        <v>17</v>
      </c>
      <c r="B1026" s="8" t="s">
        <v>310</v>
      </c>
      <c r="C1026" s="10">
        <v>3</v>
      </c>
      <c r="D1026" s="10">
        <v>15</v>
      </c>
      <c r="E1026" s="12">
        <v>2400</v>
      </c>
      <c r="F1026" s="10">
        <v>15</v>
      </c>
      <c r="G1026" s="17">
        <f t="shared" si="15"/>
        <v>3</v>
      </c>
    </row>
    <row r="1027" spans="1:7">
      <c r="A1027" s="8" t="s">
        <v>416</v>
      </c>
      <c r="B1027" s="8" t="s">
        <v>3999</v>
      </c>
      <c r="C1027" s="10">
        <v>4</v>
      </c>
      <c r="D1027" s="10">
        <v>6</v>
      </c>
      <c r="E1027" s="12">
        <v>55000</v>
      </c>
      <c r="F1027" s="10">
        <v>6</v>
      </c>
      <c r="G1027" s="17">
        <f t="shared" ref="G1027:G1090" si="16">ROUND(F1027/5,0)</f>
        <v>1</v>
      </c>
    </row>
    <row r="1028" spans="1:7">
      <c r="A1028" s="8" t="s">
        <v>512</v>
      </c>
      <c r="B1028" s="8" t="s">
        <v>488</v>
      </c>
      <c r="C1028" s="10">
        <v>4</v>
      </c>
      <c r="D1028" s="10">
        <v>3</v>
      </c>
      <c r="E1028" s="12">
        <v>12000</v>
      </c>
      <c r="F1028" s="10">
        <v>3</v>
      </c>
      <c r="G1028" s="17">
        <f t="shared" si="16"/>
        <v>1</v>
      </c>
    </row>
    <row r="1029" spans="1:7">
      <c r="A1029" s="8" t="s">
        <v>608</v>
      </c>
      <c r="B1029" s="8" t="s">
        <v>52</v>
      </c>
      <c r="C1029" s="10">
        <v>3</v>
      </c>
      <c r="D1029" s="10">
        <v>10</v>
      </c>
      <c r="E1029" s="12">
        <v>55262.375596134938</v>
      </c>
      <c r="F1029" s="10">
        <v>10</v>
      </c>
      <c r="G1029" s="17">
        <f t="shared" si="16"/>
        <v>2</v>
      </c>
    </row>
    <row r="1030" spans="1:7">
      <c r="A1030" s="8" t="s">
        <v>8</v>
      </c>
      <c r="B1030" s="8" t="s">
        <v>52</v>
      </c>
      <c r="C1030" s="10">
        <v>3</v>
      </c>
      <c r="D1030" s="10">
        <v>2</v>
      </c>
      <c r="E1030" s="12">
        <v>21369.500024931083</v>
      </c>
      <c r="F1030" s="10">
        <v>2</v>
      </c>
      <c r="G1030" s="17">
        <f t="shared" si="16"/>
        <v>0</v>
      </c>
    </row>
    <row r="1031" spans="1:7">
      <c r="A1031" s="8" t="s">
        <v>71</v>
      </c>
      <c r="B1031" s="8" t="s">
        <v>356</v>
      </c>
      <c r="C1031" s="10">
        <v>5</v>
      </c>
      <c r="D1031" s="10">
        <v>8</v>
      </c>
      <c r="E1031" s="12">
        <v>40980.635073749385</v>
      </c>
      <c r="F1031" s="10">
        <v>8</v>
      </c>
      <c r="G1031" s="17">
        <f t="shared" si="16"/>
        <v>2</v>
      </c>
    </row>
    <row r="1032" spans="1:7">
      <c r="A1032" s="8" t="s">
        <v>84</v>
      </c>
      <c r="B1032" s="8" t="s">
        <v>20</v>
      </c>
      <c r="C1032" s="10">
        <v>4</v>
      </c>
      <c r="D1032" s="10">
        <v>4</v>
      </c>
      <c r="E1032" s="12">
        <v>50995.482820131787</v>
      </c>
      <c r="F1032" s="10">
        <v>4</v>
      </c>
      <c r="G1032" s="17">
        <f t="shared" si="16"/>
        <v>1</v>
      </c>
    </row>
    <row r="1033" spans="1:7">
      <c r="A1033" s="8" t="s">
        <v>169</v>
      </c>
      <c r="B1033" s="8" t="s">
        <v>52</v>
      </c>
      <c r="C1033" s="10">
        <v>5</v>
      </c>
      <c r="D1033" s="10">
        <v>16</v>
      </c>
      <c r="E1033" s="12">
        <v>20326.391023865726</v>
      </c>
      <c r="F1033" s="10">
        <v>16</v>
      </c>
      <c r="G1033" s="17">
        <f t="shared" si="16"/>
        <v>3</v>
      </c>
    </row>
    <row r="1034" spans="1:7">
      <c r="A1034" s="8" t="s">
        <v>8</v>
      </c>
      <c r="B1034" s="8" t="s">
        <v>356</v>
      </c>
      <c r="C1034" s="10">
        <v>3</v>
      </c>
      <c r="D1034" s="10">
        <v>8</v>
      </c>
      <c r="E1034" s="12">
        <v>12000</v>
      </c>
      <c r="F1034" s="10">
        <v>8</v>
      </c>
      <c r="G1034" s="17">
        <f t="shared" si="16"/>
        <v>2</v>
      </c>
    </row>
    <row r="1035" spans="1:7">
      <c r="A1035" s="8" t="s">
        <v>48</v>
      </c>
      <c r="B1035" s="8" t="s">
        <v>310</v>
      </c>
      <c r="C1035" s="10">
        <v>3</v>
      </c>
      <c r="D1035" s="10">
        <v>20</v>
      </c>
      <c r="E1035" s="12">
        <v>29261.227167098674</v>
      </c>
      <c r="F1035" s="10">
        <v>20</v>
      </c>
      <c r="G1035" s="17">
        <f t="shared" si="16"/>
        <v>4</v>
      </c>
    </row>
    <row r="1036" spans="1:7">
      <c r="A1036" s="8" t="s">
        <v>48</v>
      </c>
      <c r="B1036" s="8" t="s">
        <v>4001</v>
      </c>
      <c r="C1036" s="10">
        <v>4</v>
      </c>
      <c r="D1036" s="10">
        <v>10</v>
      </c>
      <c r="E1036" s="12">
        <v>14630.613583549337</v>
      </c>
      <c r="F1036" s="10">
        <v>10</v>
      </c>
      <c r="G1036" s="17">
        <f t="shared" si="16"/>
        <v>2</v>
      </c>
    </row>
    <row r="1037" spans="1:7">
      <c r="A1037" s="8" t="s">
        <v>8</v>
      </c>
      <c r="B1037" s="8" t="s">
        <v>310</v>
      </c>
      <c r="C1037" s="10">
        <v>5</v>
      </c>
      <c r="D1037" s="10">
        <v>5</v>
      </c>
      <c r="E1037" s="12">
        <v>7265.630008476568</v>
      </c>
      <c r="F1037" s="10">
        <v>5</v>
      </c>
      <c r="G1037" s="17">
        <f t="shared" si="16"/>
        <v>1</v>
      </c>
    </row>
    <row r="1038" spans="1:7">
      <c r="A1038" s="8" t="s">
        <v>71</v>
      </c>
      <c r="B1038" s="8" t="s">
        <v>20</v>
      </c>
      <c r="C1038" s="10">
        <v>3</v>
      </c>
      <c r="D1038" s="10">
        <v>16</v>
      </c>
      <c r="E1038" s="12">
        <v>44132.991617883956</v>
      </c>
      <c r="F1038" s="10">
        <v>16</v>
      </c>
      <c r="G1038" s="17">
        <f t="shared" si="16"/>
        <v>3</v>
      </c>
    </row>
    <row r="1039" spans="1:7">
      <c r="A1039" s="8" t="s">
        <v>8</v>
      </c>
      <c r="B1039" s="8" t="s">
        <v>20</v>
      </c>
      <c r="C1039" s="10">
        <v>3</v>
      </c>
      <c r="D1039" s="10">
        <v>7</v>
      </c>
      <c r="E1039" s="12">
        <v>9438.1958443445619</v>
      </c>
      <c r="F1039" s="10">
        <v>7</v>
      </c>
      <c r="G1039" s="17">
        <f t="shared" si="16"/>
        <v>1</v>
      </c>
    </row>
    <row r="1040" spans="1:7">
      <c r="A1040" s="8" t="s">
        <v>75</v>
      </c>
      <c r="B1040" s="8" t="s">
        <v>20</v>
      </c>
      <c r="C1040" s="10">
        <v>4</v>
      </c>
      <c r="D1040" s="10">
        <v>7</v>
      </c>
      <c r="E1040" s="12">
        <v>18000</v>
      </c>
      <c r="F1040" s="10">
        <v>7</v>
      </c>
      <c r="G1040" s="17">
        <f t="shared" si="16"/>
        <v>1</v>
      </c>
    </row>
    <row r="1041" spans="1:7">
      <c r="A1041" s="8" t="s">
        <v>8</v>
      </c>
      <c r="B1041" s="8" t="s">
        <v>52</v>
      </c>
      <c r="C1041" s="10">
        <v>3</v>
      </c>
      <c r="D1041" s="10">
        <v>5</v>
      </c>
      <c r="E1041" s="12">
        <v>3561.5833374885137</v>
      </c>
      <c r="F1041" s="10">
        <v>5</v>
      </c>
      <c r="G1041" s="17">
        <f t="shared" si="16"/>
        <v>1</v>
      </c>
    </row>
    <row r="1042" spans="1:7">
      <c r="A1042" s="8" t="s">
        <v>8</v>
      </c>
      <c r="B1042" s="8" t="s">
        <v>3999</v>
      </c>
      <c r="C1042" s="10">
        <v>4</v>
      </c>
      <c r="D1042" s="10">
        <v>3</v>
      </c>
      <c r="E1042" s="12">
        <v>3561.5833374885137</v>
      </c>
      <c r="F1042" s="10">
        <v>3</v>
      </c>
      <c r="G1042" s="17">
        <f t="shared" si="16"/>
        <v>1</v>
      </c>
    </row>
    <row r="1043" spans="1:7">
      <c r="A1043" s="8" t="s">
        <v>8</v>
      </c>
      <c r="B1043" s="8" t="s">
        <v>3999</v>
      </c>
      <c r="C1043" s="10">
        <v>5</v>
      </c>
      <c r="D1043" s="10">
        <v>8</v>
      </c>
      <c r="E1043" s="12">
        <v>5100</v>
      </c>
      <c r="F1043" s="10">
        <v>8</v>
      </c>
      <c r="G1043" s="17">
        <f t="shared" si="16"/>
        <v>2</v>
      </c>
    </row>
    <row r="1044" spans="1:7">
      <c r="A1044" s="8" t="s">
        <v>8</v>
      </c>
      <c r="B1044" s="8" t="s">
        <v>20</v>
      </c>
      <c r="C1044" s="10">
        <v>4</v>
      </c>
      <c r="D1044" s="10">
        <v>7</v>
      </c>
      <c r="E1044" s="12">
        <v>21369.500024931083</v>
      </c>
      <c r="F1044" s="10">
        <v>7</v>
      </c>
      <c r="G1044" s="17">
        <f t="shared" si="16"/>
        <v>1</v>
      </c>
    </row>
    <row r="1045" spans="1:7">
      <c r="A1045" s="8" t="s">
        <v>8</v>
      </c>
      <c r="B1045" s="8" t="s">
        <v>356</v>
      </c>
      <c r="C1045" s="10">
        <v>3</v>
      </c>
      <c r="D1045" s="10">
        <v>1</v>
      </c>
      <c r="E1045" s="12">
        <v>5342.3750062327708</v>
      </c>
      <c r="F1045" s="10">
        <v>1</v>
      </c>
      <c r="G1045" s="17">
        <f t="shared" si="16"/>
        <v>0</v>
      </c>
    </row>
    <row r="1046" spans="1:7">
      <c r="A1046" s="8" t="s">
        <v>8</v>
      </c>
      <c r="B1046" s="8" t="s">
        <v>4001</v>
      </c>
      <c r="C1046" s="10">
        <v>2</v>
      </c>
      <c r="D1046" s="10">
        <v>26</v>
      </c>
      <c r="E1046" s="12">
        <v>50000</v>
      </c>
      <c r="F1046" s="10">
        <v>26</v>
      </c>
      <c r="G1046" s="17">
        <f t="shared" si="16"/>
        <v>5</v>
      </c>
    </row>
    <row r="1047" spans="1:7">
      <c r="A1047" s="8" t="s">
        <v>8</v>
      </c>
      <c r="B1047" s="8" t="s">
        <v>52</v>
      </c>
      <c r="C1047" s="10">
        <v>5</v>
      </c>
      <c r="D1047" s="10">
        <v>9</v>
      </c>
      <c r="E1047" s="12">
        <v>28492.66669990811</v>
      </c>
      <c r="F1047" s="10">
        <v>9</v>
      </c>
      <c r="G1047" s="17">
        <f t="shared" si="16"/>
        <v>2</v>
      </c>
    </row>
    <row r="1048" spans="1:7">
      <c r="A1048" s="8" t="s">
        <v>71</v>
      </c>
      <c r="B1048" s="8" t="s">
        <v>20</v>
      </c>
      <c r="C1048" s="10">
        <v>5</v>
      </c>
      <c r="D1048" s="10">
        <v>0</v>
      </c>
      <c r="E1048" s="12">
        <v>24588.381044249632</v>
      </c>
      <c r="F1048" s="10">
        <v>0</v>
      </c>
      <c r="G1048" s="17">
        <f t="shared" si="16"/>
        <v>0</v>
      </c>
    </row>
    <row r="1049" spans="1:7">
      <c r="A1049" s="8" t="s">
        <v>8</v>
      </c>
      <c r="B1049" s="8" t="s">
        <v>3999</v>
      </c>
      <c r="C1049" s="10">
        <v>5</v>
      </c>
      <c r="D1049" s="10">
        <v>5</v>
      </c>
      <c r="E1049" s="12">
        <v>7000</v>
      </c>
      <c r="F1049" s="10">
        <v>5</v>
      </c>
      <c r="G1049" s="17">
        <f t="shared" si="16"/>
        <v>1</v>
      </c>
    </row>
    <row r="1050" spans="1:7">
      <c r="A1050" s="8" t="s">
        <v>8</v>
      </c>
      <c r="B1050" s="8" t="s">
        <v>20</v>
      </c>
      <c r="C1050" s="10">
        <v>2</v>
      </c>
      <c r="D1050" s="10">
        <v>10</v>
      </c>
      <c r="E1050" s="12">
        <v>7799.8675090998449</v>
      </c>
      <c r="F1050" s="10">
        <v>10</v>
      </c>
      <c r="G1050" s="17">
        <f t="shared" si="16"/>
        <v>2</v>
      </c>
    </row>
    <row r="1051" spans="1:7">
      <c r="A1051" s="8" t="s">
        <v>71</v>
      </c>
      <c r="B1051" s="8" t="s">
        <v>52</v>
      </c>
      <c r="C1051" s="10">
        <v>3</v>
      </c>
      <c r="D1051" s="10">
        <v>12</v>
      </c>
      <c r="E1051" s="12">
        <v>78808.913603364199</v>
      </c>
      <c r="F1051" s="10">
        <v>12</v>
      </c>
      <c r="G1051" s="17">
        <f t="shared" si="16"/>
        <v>2</v>
      </c>
    </row>
    <row r="1052" spans="1:7">
      <c r="A1052" s="8" t="s">
        <v>8</v>
      </c>
      <c r="B1052" s="8" t="s">
        <v>3999</v>
      </c>
      <c r="C1052" s="10">
        <v>4</v>
      </c>
      <c r="D1052" s="10">
        <v>6</v>
      </c>
      <c r="E1052" s="12">
        <v>6720</v>
      </c>
      <c r="F1052" s="10">
        <v>6</v>
      </c>
      <c r="G1052" s="17">
        <f t="shared" si="16"/>
        <v>1</v>
      </c>
    </row>
    <row r="1053" spans="1:7">
      <c r="A1053" s="8" t="s">
        <v>8</v>
      </c>
      <c r="B1053" s="8" t="s">
        <v>3999</v>
      </c>
      <c r="C1053" s="10">
        <v>5</v>
      </c>
      <c r="D1053" s="10">
        <v>3</v>
      </c>
      <c r="E1053" s="12">
        <v>4451.9791718606421</v>
      </c>
      <c r="F1053" s="10">
        <v>3.5</v>
      </c>
      <c r="G1053" s="17">
        <f t="shared" si="16"/>
        <v>1</v>
      </c>
    </row>
    <row r="1054" spans="1:7">
      <c r="A1054" s="8" t="s">
        <v>71</v>
      </c>
      <c r="B1054" s="8" t="s">
        <v>20</v>
      </c>
      <c r="C1054" s="10">
        <v>5</v>
      </c>
      <c r="D1054" s="10">
        <v>15</v>
      </c>
      <c r="E1054" s="12">
        <v>47285.348162018527</v>
      </c>
      <c r="F1054" s="10">
        <v>15</v>
      </c>
      <c r="G1054" s="17">
        <f t="shared" si="16"/>
        <v>3</v>
      </c>
    </row>
    <row r="1055" spans="1:7">
      <c r="A1055" s="8" t="s">
        <v>8</v>
      </c>
      <c r="B1055" s="8" t="s">
        <v>20</v>
      </c>
      <c r="C1055" s="10">
        <v>5</v>
      </c>
      <c r="D1055" s="10">
        <v>10</v>
      </c>
      <c r="E1055" s="12">
        <v>7200</v>
      </c>
      <c r="F1055" s="10">
        <v>10</v>
      </c>
      <c r="G1055" s="17">
        <f t="shared" si="16"/>
        <v>2</v>
      </c>
    </row>
    <row r="1056" spans="1:7">
      <c r="A1056" s="8" t="s">
        <v>8</v>
      </c>
      <c r="B1056" s="8" t="s">
        <v>4001</v>
      </c>
      <c r="C1056" s="10">
        <v>4</v>
      </c>
      <c r="D1056" s="10">
        <v>9</v>
      </c>
      <c r="E1056" s="12">
        <v>44519.791718606422</v>
      </c>
      <c r="F1056" s="10">
        <v>9</v>
      </c>
      <c r="G1056" s="17">
        <f t="shared" si="16"/>
        <v>2</v>
      </c>
    </row>
    <row r="1057" spans="1:7">
      <c r="A1057" s="8" t="s">
        <v>8</v>
      </c>
      <c r="B1057" s="8" t="s">
        <v>310</v>
      </c>
      <c r="C1057" s="10">
        <v>4</v>
      </c>
      <c r="D1057" s="10">
        <v>4</v>
      </c>
      <c r="E1057" s="12">
        <v>2493.1083362419595</v>
      </c>
      <c r="F1057" s="10">
        <v>4</v>
      </c>
      <c r="G1057" s="17">
        <f t="shared" si="16"/>
        <v>1</v>
      </c>
    </row>
    <row r="1058" spans="1:7">
      <c r="A1058" s="8" t="s">
        <v>71</v>
      </c>
      <c r="B1058" s="8" t="s">
        <v>20</v>
      </c>
      <c r="C1058" s="10">
        <v>4</v>
      </c>
      <c r="D1058" s="10">
        <v>1</v>
      </c>
      <c r="E1058" s="12">
        <v>31523.565441345683</v>
      </c>
      <c r="F1058" s="10">
        <v>1</v>
      </c>
      <c r="G1058" s="17">
        <f t="shared" si="16"/>
        <v>0</v>
      </c>
    </row>
    <row r="1059" spans="1:7">
      <c r="A1059" s="8" t="s">
        <v>8</v>
      </c>
      <c r="B1059" s="8" t="s">
        <v>488</v>
      </c>
      <c r="C1059" s="10">
        <v>4</v>
      </c>
      <c r="D1059" s="10">
        <v>8</v>
      </c>
      <c r="E1059" s="12">
        <v>21369.500024931083</v>
      </c>
      <c r="F1059" s="10">
        <v>8</v>
      </c>
      <c r="G1059" s="17">
        <f t="shared" si="16"/>
        <v>2</v>
      </c>
    </row>
    <row r="1060" spans="1:7">
      <c r="A1060" s="8" t="s">
        <v>71</v>
      </c>
      <c r="B1060" s="8" t="s">
        <v>356</v>
      </c>
      <c r="C1060" s="10">
        <v>4</v>
      </c>
      <c r="D1060" s="10">
        <v>10</v>
      </c>
      <c r="E1060" s="12">
        <v>126094.26176538273</v>
      </c>
      <c r="F1060" s="10">
        <v>10</v>
      </c>
      <c r="G1060" s="17">
        <f t="shared" si="16"/>
        <v>2</v>
      </c>
    </row>
    <row r="1061" spans="1:7">
      <c r="A1061" s="8" t="s">
        <v>71</v>
      </c>
      <c r="B1061" s="8" t="s">
        <v>67</v>
      </c>
      <c r="C1061" s="10">
        <v>3</v>
      </c>
      <c r="D1061" s="10">
        <v>1</v>
      </c>
      <c r="E1061" s="12">
        <v>99299.231140238902</v>
      </c>
      <c r="F1061" s="10">
        <v>1</v>
      </c>
      <c r="G1061" s="17">
        <f t="shared" si="16"/>
        <v>0</v>
      </c>
    </row>
    <row r="1062" spans="1:7">
      <c r="A1062" s="8" t="s">
        <v>71</v>
      </c>
      <c r="B1062" s="8" t="s">
        <v>4001</v>
      </c>
      <c r="C1062" s="10">
        <v>3</v>
      </c>
      <c r="D1062" s="10">
        <v>22</v>
      </c>
      <c r="E1062" s="12">
        <v>86689.804963700633</v>
      </c>
      <c r="F1062" s="10">
        <v>22</v>
      </c>
      <c r="G1062" s="17">
        <f t="shared" si="16"/>
        <v>4</v>
      </c>
    </row>
    <row r="1063" spans="1:7">
      <c r="A1063" s="8" t="s">
        <v>8</v>
      </c>
      <c r="B1063" s="8" t="s">
        <v>52</v>
      </c>
      <c r="C1063" s="10">
        <v>3</v>
      </c>
      <c r="D1063" s="10">
        <v>30</v>
      </c>
      <c r="E1063" s="12">
        <v>50000</v>
      </c>
      <c r="F1063" s="10">
        <v>30</v>
      </c>
      <c r="G1063" s="17">
        <f t="shared" si="16"/>
        <v>6</v>
      </c>
    </row>
    <row r="1064" spans="1:7">
      <c r="A1064" s="8" t="s">
        <v>8</v>
      </c>
      <c r="B1064" s="8" t="s">
        <v>20</v>
      </c>
      <c r="C1064" s="10">
        <v>3</v>
      </c>
      <c r="D1064" s="10">
        <v>3</v>
      </c>
      <c r="E1064" s="12">
        <v>4273.9000049862161</v>
      </c>
      <c r="F1064" s="10">
        <v>3</v>
      </c>
      <c r="G1064" s="17">
        <f t="shared" si="16"/>
        <v>1</v>
      </c>
    </row>
    <row r="1065" spans="1:7">
      <c r="A1065" s="8" t="s">
        <v>8</v>
      </c>
      <c r="B1065" s="8" t="s">
        <v>3999</v>
      </c>
      <c r="C1065" s="10">
        <v>3</v>
      </c>
      <c r="D1065" s="10">
        <v>3</v>
      </c>
      <c r="E1065" s="12">
        <v>4451.9791718606421</v>
      </c>
      <c r="F1065" s="10">
        <v>3</v>
      </c>
      <c r="G1065" s="17">
        <f t="shared" si="16"/>
        <v>1</v>
      </c>
    </row>
    <row r="1066" spans="1:7">
      <c r="A1066" s="8" t="s">
        <v>8</v>
      </c>
      <c r="B1066" s="8" t="s">
        <v>20</v>
      </c>
      <c r="C1066" s="10">
        <v>4</v>
      </c>
      <c r="D1066" s="10">
        <v>10</v>
      </c>
      <c r="E1066" s="12">
        <v>10684.750012465542</v>
      </c>
      <c r="F1066" s="10">
        <v>10</v>
      </c>
      <c r="G1066" s="17">
        <f t="shared" si="16"/>
        <v>2</v>
      </c>
    </row>
    <row r="1067" spans="1:7">
      <c r="A1067" s="8" t="s">
        <v>71</v>
      </c>
      <c r="B1067" s="8" t="s">
        <v>52</v>
      </c>
      <c r="C1067" s="10">
        <v>3</v>
      </c>
      <c r="D1067" s="10">
        <v>25</v>
      </c>
      <c r="E1067" s="12">
        <v>63835.220018725006</v>
      </c>
      <c r="F1067" s="10">
        <v>25</v>
      </c>
      <c r="G1067" s="17">
        <f t="shared" si="16"/>
        <v>5</v>
      </c>
    </row>
    <row r="1068" spans="1:7">
      <c r="A1068" s="8" t="s">
        <v>71</v>
      </c>
      <c r="B1068" s="8" t="s">
        <v>20</v>
      </c>
      <c r="C1068" s="10">
        <v>5</v>
      </c>
      <c r="D1068" s="10">
        <v>5</v>
      </c>
      <c r="E1068" s="12">
        <v>36252.100257547536</v>
      </c>
      <c r="F1068" s="10">
        <v>5</v>
      </c>
      <c r="G1068" s="17">
        <f t="shared" si="16"/>
        <v>1</v>
      </c>
    </row>
    <row r="1069" spans="1:7">
      <c r="A1069" s="8" t="s">
        <v>8</v>
      </c>
      <c r="B1069" s="8" t="s">
        <v>52</v>
      </c>
      <c r="C1069" s="10">
        <v>4</v>
      </c>
      <c r="D1069" s="10">
        <v>7</v>
      </c>
      <c r="E1069" s="12">
        <v>7960</v>
      </c>
      <c r="F1069" s="10">
        <v>7</v>
      </c>
      <c r="G1069" s="17">
        <f t="shared" si="16"/>
        <v>1</v>
      </c>
    </row>
    <row r="1070" spans="1:7">
      <c r="A1070" s="8" t="s">
        <v>8</v>
      </c>
      <c r="B1070" s="8" t="s">
        <v>20</v>
      </c>
      <c r="C1070" s="10">
        <v>3</v>
      </c>
      <c r="D1070" s="10">
        <v>23</v>
      </c>
      <c r="E1070" s="12">
        <v>8903.9583437212841</v>
      </c>
      <c r="F1070" s="10">
        <v>23</v>
      </c>
      <c r="G1070" s="17">
        <f t="shared" si="16"/>
        <v>5</v>
      </c>
    </row>
    <row r="1071" spans="1:7">
      <c r="A1071" s="8" t="s">
        <v>628</v>
      </c>
      <c r="B1071" s="8" t="s">
        <v>20</v>
      </c>
      <c r="C1071" s="10">
        <v>4</v>
      </c>
      <c r="D1071" s="10">
        <v>3</v>
      </c>
      <c r="E1071" s="12">
        <v>50815.977559664309</v>
      </c>
      <c r="F1071" s="10">
        <v>3</v>
      </c>
      <c r="G1071" s="17">
        <f t="shared" si="16"/>
        <v>1</v>
      </c>
    </row>
    <row r="1072" spans="1:7">
      <c r="A1072" s="8" t="s">
        <v>71</v>
      </c>
      <c r="B1072" s="8" t="s">
        <v>20</v>
      </c>
      <c r="C1072" s="10">
        <v>4</v>
      </c>
      <c r="D1072" s="10">
        <v>4</v>
      </c>
      <c r="E1072" s="12">
        <v>47285.348162018527</v>
      </c>
      <c r="F1072" s="10">
        <v>4</v>
      </c>
      <c r="G1072" s="17">
        <f t="shared" si="16"/>
        <v>1</v>
      </c>
    </row>
    <row r="1073" spans="1:7">
      <c r="A1073" s="8" t="s">
        <v>71</v>
      </c>
      <c r="B1073" s="8" t="s">
        <v>52</v>
      </c>
      <c r="C1073" s="10">
        <v>3</v>
      </c>
      <c r="D1073" s="10">
        <v>10</v>
      </c>
      <c r="E1073" s="12">
        <v>75656.557059229643</v>
      </c>
      <c r="F1073" s="10">
        <v>10</v>
      </c>
      <c r="G1073" s="17">
        <f t="shared" si="16"/>
        <v>2</v>
      </c>
    </row>
    <row r="1074" spans="1:7">
      <c r="A1074" s="8" t="s">
        <v>8</v>
      </c>
      <c r="B1074" s="8" t="s">
        <v>310</v>
      </c>
      <c r="C1074" s="10">
        <v>5</v>
      </c>
      <c r="D1074" s="10">
        <v>20</v>
      </c>
      <c r="E1074" s="12">
        <v>4273.9000049862161</v>
      </c>
      <c r="F1074" s="10">
        <v>20</v>
      </c>
      <c r="G1074" s="17">
        <f t="shared" si="16"/>
        <v>4</v>
      </c>
    </row>
    <row r="1075" spans="1:7">
      <c r="A1075" s="8" t="s">
        <v>608</v>
      </c>
      <c r="B1075" s="8" t="s">
        <v>20</v>
      </c>
      <c r="C1075" s="10">
        <v>4</v>
      </c>
      <c r="D1075" s="10">
        <v>11</v>
      </c>
      <c r="E1075" s="12">
        <v>47004.779242689488</v>
      </c>
      <c r="F1075" s="10">
        <v>11</v>
      </c>
      <c r="G1075" s="17">
        <f t="shared" si="16"/>
        <v>2</v>
      </c>
    </row>
    <row r="1076" spans="1:7">
      <c r="A1076" s="8" t="s">
        <v>71</v>
      </c>
      <c r="B1076" s="8" t="s">
        <v>20</v>
      </c>
      <c r="C1076" s="10">
        <v>5</v>
      </c>
      <c r="D1076" s="10">
        <v>10</v>
      </c>
      <c r="E1076" s="12">
        <v>47285.348162018527</v>
      </c>
      <c r="F1076" s="10">
        <v>10</v>
      </c>
      <c r="G1076" s="17">
        <f t="shared" si="16"/>
        <v>2</v>
      </c>
    </row>
    <row r="1077" spans="1:7">
      <c r="A1077" s="8" t="s">
        <v>71</v>
      </c>
      <c r="B1077" s="8" t="s">
        <v>20</v>
      </c>
      <c r="C1077" s="10">
        <v>5</v>
      </c>
      <c r="D1077" s="10">
        <v>8</v>
      </c>
      <c r="E1077" s="12">
        <v>91418.339779902482</v>
      </c>
      <c r="F1077" s="10">
        <v>8</v>
      </c>
      <c r="G1077" s="17">
        <f t="shared" si="16"/>
        <v>2</v>
      </c>
    </row>
    <row r="1078" spans="1:7">
      <c r="A1078" s="8" t="s">
        <v>71</v>
      </c>
      <c r="B1078" s="8" t="s">
        <v>20</v>
      </c>
      <c r="C1078" s="10">
        <v>3</v>
      </c>
      <c r="D1078" s="10">
        <v>14</v>
      </c>
      <c r="E1078" s="12">
        <v>124518.08349331544</v>
      </c>
      <c r="F1078" s="10">
        <v>14</v>
      </c>
      <c r="G1078" s="17">
        <f t="shared" si="16"/>
        <v>3</v>
      </c>
    </row>
    <row r="1079" spans="1:7">
      <c r="A1079" s="8" t="s">
        <v>71</v>
      </c>
      <c r="B1079" s="8" t="s">
        <v>20</v>
      </c>
      <c r="C1079" s="10">
        <v>5</v>
      </c>
      <c r="D1079" s="10">
        <v>3</v>
      </c>
      <c r="E1079" s="12">
        <v>69213.140283018583</v>
      </c>
      <c r="F1079" s="10">
        <v>3</v>
      </c>
      <c r="G1079" s="17">
        <f t="shared" si="16"/>
        <v>1</v>
      </c>
    </row>
    <row r="1080" spans="1:7">
      <c r="A1080" s="8" t="s">
        <v>17</v>
      </c>
      <c r="B1080" s="8" t="s">
        <v>52</v>
      </c>
      <c r="C1080" s="10">
        <v>4</v>
      </c>
      <c r="D1080" s="10">
        <v>4</v>
      </c>
      <c r="E1080" s="12">
        <v>3500</v>
      </c>
      <c r="F1080" s="10">
        <v>4</v>
      </c>
      <c r="G1080" s="17">
        <f t="shared" si="16"/>
        <v>1</v>
      </c>
    </row>
    <row r="1081" spans="1:7">
      <c r="A1081" s="8" t="s">
        <v>71</v>
      </c>
      <c r="B1081" s="8" t="s">
        <v>52</v>
      </c>
      <c r="C1081" s="10">
        <v>2</v>
      </c>
      <c r="D1081" s="10">
        <v>20</v>
      </c>
      <c r="E1081" s="12">
        <v>63047.130882691366</v>
      </c>
      <c r="F1081" s="10">
        <v>20</v>
      </c>
      <c r="G1081" s="17">
        <f t="shared" si="16"/>
        <v>4</v>
      </c>
    </row>
    <row r="1082" spans="1:7">
      <c r="A1082" s="8" t="s">
        <v>583</v>
      </c>
      <c r="B1082" s="8" t="s">
        <v>52</v>
      </c>
      <c r="C1082" s="10">
        <v>2</v>
      </c>
      <c r="D1082" s="10">
        <v>15</v>
      </c>
      <c r="E1082" s="12">
        <v>72412.768022521646</v>
      </c>
      <c r="F1082" s="10">
        <v>15</v>
      </c>
      <c r="G1082" s="17">
        <f t="shared" si="16"/>
        <v>3</v>
      </c>
    </row>
    <row r="1083" spans="1:7">
      <c r="A1083" s="8" t="s">
        <v>30</v>
      </c>
      <c r="B1083" s="8" t="s">
        <v>310</v>
      </c>
      <c r="C1083" s="10">
        <v>3</v>
      </c>
      <c r="D1083" s="10">
        <v>10</v>
      </c>
      <c r="E1083" s="12">
        <v>50815.977559664309</v>
      </c>
      <c r="F1083" s="10">
        <v>10</v>
      </c>
      <c r="G1083" s="17">
        <f t="shared" si="16"/>
        <v>2</v>
      </c>
    </row>
    <row r="1084" spans="1:7">
      <c r="A1084" s="8" t="s">
        <v>8</v>
      </c>
      <c r="B1084" s="8" t="s">
        <v>52</v>
      </c>
      <c r="C1084" s="10">
        <v>3</v>
      </c>
      <c r="D1084" s="10">
        <v>5</v>
      </c>
      <c r="E1084" s="12">
        <v>21369.500024931083</v>
      </c>
      <c r="F1084" s="10">
        <v>5</v>
      </c>
      <c r="G1084" s="17">
        <f t="shared" si="16"/>
        <v>1</v>
      </c>
    </row>
    <row r="1085" spans="1:7">
      <c r="A1085" s="8" t="s">
        <v>71</v>
      </c>
      <c r="B1085" s="8" t="s">
        <v>20</v>
      </c>
      <c r="C1085" s="10">
        <v>3</v>
      </c>
      <c r="D1085" s="10">
        <v>6</v>
      </c>
      <c r="E1085" s="12">
        <v>55166.239522354947</v>
      </c>
      <c r="F1085" s="10">
        <v>6</v>
      </c>
      <c r="G1085" s="17">
        <f t="shared" si="16"/>
        <v>1</v>
      </c>
    </row>
    <row r="1086" spans="1:7">
      <c r="A1086" s="8" t="s">
        <v>8</v>
      </c>
      <c r="B1086" s="8" t="s">
        <v>20</v>
      </c>
      <c r="C1086" s="10">
        <v>5</v>
      </c>
      <c r="D1086" s="10">
        <v>3</v>
      </c>
      <c r="E1086" s="12">
        <v>3205.4250037396623</v>
      </c>
      <c r="F1086" s="10">
        <v>3</v>
      </c>
      <c r="G1086" s="17">
        <f t="shared" si="16"/>
        <v>1</v>
      </c>
    </row>
    <row r="1087" spans="1:7">
      <c r="A1087" s="8" t="s">
        <v>8</v>
      </c>
      <c r="B1087" s="8" t="s">
        <v>310</v>
      </c>
      <c r="C1087" s="10">
        <v>3</v>
      </c>
      <c r="D1087" s="10">
        <v>8</v>
      </c>
      <c r="E1087" s="12">
        <v>10684.750012465542</v>
      </c>
      <c r="F1087" s="10">
        <v>8</v>
      </c>
      <c r="G1087" s="17">
        <f t="shared" si="16"/>
        <v>2</v>
      </c>
    </row>
    <row r="1088" spans="1:7">
      <c r="A1088" s="8" t="s">
        <v>8</v>
      </c>
      <c r="B1088" s="8" t="s">
        <v>20</v>
      </c>
      <c r="C1088" s="10">
        <v>4</v>
      </c>
      <c r="D1088" s="10">
        <v>5</v>
      </c>
      <c r="E1088" s="12">
        <v>5342.3750062327708</v>
      </c>
      <c r="F1088" s="10">
        <v>5</v>
      </c>
      <c r="G1088" s="17">
        <f t="shared" si="16"/>
        <v>1</v>
      </c>
    </row>
    <row r="1089" spans="1:7">
      <c r="A1089" s="8" t="s">
        <v>71</v>
      </c>
      <c r="B1089" s="8" t="s">
        <v>52</v>
      </c>
      <c r="C1089" s="10">
        <v>3</v>
      </c>
      <c r="D1089" s="10">
        <v>10</v>
      </c>
      <c r="E1089" s="12">
        <v>118213.37040504631</v>
      </c>
      <c r="F1089" s="10">
        <v>10</v>
      </c>
      <c r="G1089" s="17">
        <f t="shared" si="16"/>
        <v>2</v>
      </c>
    </row>
    <row r="1090" spans="1:7">
      <c r="A1090" s="8" t="s">
        <v>48</v>
      </c>
      <c r="B1090" s="8" t="s">
        <v>52</v>
      </c>
      <c r="C1090" s="10">
        <v>5</v>
      </c>
      <c r="D1090" s="10">
        <v>15</v>
      </c>
      <c r="E1090" s="12">
        <v>12192.177986291113</v>
      </c>
      <c r="F1090" s="10">
        <v>15</v>
      </c>
      <c r="G1090" s="17">
        <f t="shared" si="16"/>
        <v>3</v>
      </c>
    </row>
    <row r="1091" spans="1:7">
      <c r="A1091" s="8" t="s">
        <v>71</v>
      </c>
      <c r="B1091" s="8" t="s">
        <v>4001</v>
      </c>
      <c r="C1091" s="10">
        <v>4</v>
      </c>
      <c r="D1091" s="10">
        <v>8</v>
      </c>
      <c r="E1091" s="12">
        <v>70928.022243027779</v>
      </c>
      <c r="F1091" s="10">
        <v>8</v>
      </c>
      <c r="G1091" s="17">
        <f t="shared" ref="G1091:G1154" si="17">ROUND(F1091/5,0)</f>
        <v>2</v>
      </c>
    </row>
    <row r="1092" spans="1:7">
      <c r="A1092" s="8" t="s">
        <v>71</v>
      </c>
      <c r="B1092" s="8" t="s">
        <v>20</v>
      </c>
      <c r="C1092" s="10">
        <v>4</v>
      </c>
      <c r="D1092" s="10">
        <v>3</v>
      </c>
      <c r="E1092" s="12">
        <v>39404.456801682099</v>
      </c>
      <c r="F1092" s="10">
        <v>3</v>
      </c>
      <c r="G1092" s="17">
        <f t="shared" si="17"/>
        <v>1</v>
      </c>
    </row>
    <row r="1093" spans="1:7">
      <c r="A1093" s="8" t="s">
        <v>870</v>
      </c>
      <c r="B1093" s="8" t="s">
        <v>20</v>
      </c>
      <c r="C1093" s="10">
        <v>5</v>
      </c>
      <c r="D1093" s="10">
        <v>7</v>
      </c>
      <c r="E1093" s="12">
        <v>18987</v>
      </c>
      <c r="F1093" s="10">
        <v>7</v>
      </c>
      <c r="G1093" s="17">
        <f t="shared" si="17"/>
        <v>1</v>
      </c>
    </row>
    <row r="1094" spans="1:7">
      <c r="A1094" s="8" t="s">
        <v>71</v>
      </c>
      <c r="B1094" s="8" t="s">
        <v>52</v>
      </c>
      <c r="C1094" s="10">
        <v>2</v>
      </c>
      <c r="D1094" s="10">
        <v>15</v>
      </c>
      <c r="E1094" s="12">
        <v>44921.080753917595</v>
      </c>
      <c r="F1094" s="10">
        <v>15</v>
      </c>
      <c r="G1094" s="17">
        <f t="shared" si="17"/>
        <v>3</v>
      </c>
    </row>
    <row r="1095" spans="1:7">
      <c r="A1095" s="8" t="s">
        <v>8</v>
      </c>
      <c r="B1095" s="8" t="s">
        <v>52</v>
      </c>
      <c r="C1095" s="10">
        <v>5</v>
      </c>
      <c r="D1095" s="10">
        <v>14</v>
      </c>
      <c r="E1095" s="12">
        <v>60000</v>
      </c>
      <c r="F1095" s="10">
        <v>14</v>
      </c>
      <c r="G1095" s="17">
        <f t="shared" si="17"/>
        <v>3</v>
      </c>
    </row>
    <row r="1096" spans="1:7">
      <c r="A1096" s="8" t="s">
        <v>71</v>
      </c>
      <c r="B1096" s="8" t="s">
        <v>52</v>
      </c>
      <c r="C1096" s="10">
        <v>3</v>
      </c>
      <c r="D1096" s="10">
        <v>5</v>
      </c>
      <c r="E1096" s="12">
        <v>71243.257897441246</v>
      </c>
      <c r="F1096" s="10">
        <v>5</v>
      </c>
      <c r="G1096" s="17">
        <f t="shared" si="17"/>
        <v>1</v>
      </c>
    </row>
    <row r="1097" spans="1:7">
      <c r="A1097" s="8" t="s">
        <v>8</v>
      </c>
      <c r="B1097" s="8" t="s">
        <v>52</v>
      </c>
      <c r="C1097" s="10">
        <v>2</v>
      </c>
      <c r="D1097" s="10">
        <v>16</v>
      </c>
      <c r="E1097" s="12">
        <v>4487.5950052355274</v>
      </c>
      <c r="F1097" s="10">
        <v>16</v>
      </c>
      <c r="G1097" s="17">
        <f t="shared" si="17"/>
        <v>3</v>
      </c>
    </row>
    <row r="1098" spans="1:7">
      <c r="A1098" s="8" t="s">
        <v>8</v>
      </c>
      <c r="B1098" s="8" t="s">
        <v>310</v>
      </c>
      <c r="C1098" s="10">
        <v>4</v>
      </c>
      <c r="D1098" s="10">
        <v>7</v>
      </c>
      <c r="E1098" s="12">
        <v>4314.929445034084</v>
      </c>
      <c r="F1098" s="10">
        <v>7</v>
      </c>
      <c r="G1098" s="17">
        <f t="shared" si="17"/>
        <v>1</v>
      </c>
    </row>
    <row r="1099" spans="1:7">
      <c r="A1099" s="8" t="s">
        <v>8</v>
      </c>
      <c r="B1099" s="8" t="s">
        <v>20</v>
      </c>
      <c r="C1099" s="10">
        <v>5</v>
      </c>
      <c r="D1099" s="10">
        <v>1</v>
      </c>
      <c r="E1099" s="12">
        <v>3739.6625043629392</v>
      </c>
      <c r="F1099" s="10">
        <v>1</v>
      </c>
      <c r="G1099" s="17">
        <f t="shared" si="17"/>
        <v>0</v>
      </c>
    </row>
    <row r="1100" spans="1:7">
      <c r="A1100" s="8" t="s">
        <v>515</v>
      </c>
      <c r="B1100" s="8" t="s">
        <v>52</v>
      </c>
      <c r="C1100" s="10">
        <v>2</v>
      </c>
      <c r="D1100" s="10">
        <v>4</v>
      </c>
      <c r="E1100" s="12">
        <v>76223.966339496474</v>
      </c>
      <c r="F1100" s="10">
        <v>4</v>
      </c>
      <c r="G1100" s="17">
        <f t="shared" si="17"/>
        <v>1</v>
      </c>
    </row>
    <row r="1101" spans="1:7">
      <c r="A1101" s="8" t="s">
        <v>179</v>
      </c>
      <c r="B1101" s="8" t="s">
        <v>52</v>
      </c>
      <c r="C1101" s="10">
        <v>3</v>
      </c>
      <c r="D1101" s="10">
        <v>12</v>
      </c>
      <c r="E1101" s="12">
        <v>32666.305522511171</v>
      </c>
      <c r="F1101" s="10">
        <v>12</v>
      </c>
      <c r="G1101" s="17">
        <f t="shared" si="17"/>
        <v>2</v>
      </c>
    </row>
    <row r="1102" spans="1:7">
      <c r="A1102" s="8" t="s">
        <v>71</v>
      </c>
      <c r="B1102" s="8" t="s">
        <v>3999</v>
      </c>
      <c r="C1102" s="10">
        <v>5</v>
      </c>
      <c r="D1102" s="10">
        <v>8</v>
      </c>
      <c r="E1102" s="12">
        <v>19000</v>
      </c>
      <c r="F1102" s="10">
        <v>8</v>
      </c>
      <c r="G1102" s="17">
        <f t="shared" si="17"/>
        <v>2</v>
      </c>
    </row>
    <row r="1103" spans="1:7">
      <c r="A1103" s="8" t="s">
        <v>30</v>
      </c>
      <c r="B1103" s="8" t="s">
        <v>279</v>
      </c>
      <c r="C1103" s="10">
        <v>3</v>
      </c>
      <c r="D1103" s="10">
        <v>14</v>
      </c>
      <c r="E1103" s="12">
        <v>63519.971949580387</v>
      </c>
      <c r="F1103" s="10">
        <v>14</v>
      </c>
      <c r="G1103" s="17">
        <f t="shared" si="17"/>
        <v>3</v>
      </c>
    </row>
    <row r="1104" spans="1:7">
      <c r="A1104" s="8" t="s">
        <v>8</v>
      </c>
      <c r="B1104" s="8" t="s">
        <v>52</v>
      </c>
      <c r="C1104" s="10">
        <v>4</v>
      </c>
      <c r="D1104" s="10">
        <v>22</v>
      </c>
      <c r="E1104" s="12">
        <v>16027.125018698311</v>
      </c>
      <c r="F1104" s="10">
        <v>22</v>
      </c>
      <c r="G1104" s="17">
        <f t="shared" si="17"/>
        <v>4</v>
      </c>
    </row>
    <row r="1105" spans="1:7">
      <c r="A1105" s="8" t="s">
        <v>8</v>
      </c>
      <c r="B1105" s="8" t="s">
        <v>3999</v>
      </c>
      <c r="C1105" s="10">
        <v>4</v>
      </c>
      <c r="D1105" s="10">
        <v>9</v>
      </c>
      <c r="E1105" s="12">
        <v>7123.1666749770275</v>
      </c>
      <c r="F1105" s="10">
        <v>9</v>
      </c>
      <c r="G1105" s="17">
        <f t="shared" si="17"/>
        <v>2</v>
      </c>
    </row>
    <row r="1106" spans="1:7">
      <c r="A1106" s="8" t="s">
        <v>8</v>
      </c>
      <c r="B1106" s="8" t="s">
        <v>52</v>
      </c>
      <c r="C1106" s="10">
        <v>3</v>
      </c>
      <c r="D1106" s="10">
        <v>5</v>
      </c>
      <c r="E1106" s="12">
        <v>2675.675098121621</v>
      </c>
      <c r="F1106" s="10">
        <v>5</v>
      </c>
      <c r="G1106" s="17">
        <f t="shared" si="17"/>
        <v>1</v>
      </c>
    </row>
    <row r="1107" spans="1:7">
      <c r="A1107" s="8" t="s">
        <v>71</v>
      </c>
      <c r="B1107" s="8" t="s">
        <v>3999</v>
      </c>
      <c r="C1107" s="10">
        <v>5</v>
      </c>
      <c r="D1107" s="10">
        <v>2</v>
      </c>
      <c r="E1107" s="12">
        <v>23642.674081009263</v>
      </c>
      <c r="F1107" s="10">
        <v>2</v>
      </c>
      <c r="G1107" s="17">
        <f t="shared" si="17"/>
        <v>0</v>
      </c>
    </row>
    <row r="1108" spans="1:7">
      <c r="A1108" s="8" t="s">
        <v>608</v>
      </c>
      <c r="B1108" s="8" t="s">
        <v>52</v>
      </c>
      <c r="C1108" s="10">
        <v>4</v>
      </c>
      <c r="D1108" s="10">
        <v>14</v>
      </c>
      <c r="E1108" s="12">
        <v>57167.974754622352</v>
      </c>
      <c r="F1108" s="10">
        <v>14</v>
      </c>
      <c r="G1108" s="17">
        <f t="shared" si="17"/>
        <v>3</v>
      </c>
    </row>
    <row r="1109" spans="1:7">
      <c r="A1109" s="8" t="s">
        <v>8</v>
      </c>
      <c r="B1109" s="8" t="s">
        <v>52</v>
      </c>
      <c r="C1109" s="10">
        <v>5</v>
      </c>
      <c r="D1109" s="10">
        <v>10</v>
      </c>
      <c r="E1109" s="12">
        <v>42739.000049862167</v>
      </c>
      <c r="F1109" s="10">
        <v>10</v>
      </c>
      <c r="G1109" s="17">
        <f t="shared" si="17"/>
        <v>2</v>
      </c>
    </row>
    <row r="1110" spans="1:7">
      <c r="A1110" s="8" t="s">
        <v>347</v>
      </c>
      <c r="B1110" s="8" t="s">
        <v>52</v>
      </c>
      <c r="C1110" s="10">
        <v>4</v>
      </c>
      <c r="D1110" s="10">
        <v>2</v>
      </c>
      <c r="E1110" s="12">
        <v>5120.2912876821438</v>
      </c>
      <c r="F1110" s="10">
        <v>2</v>
      </c>
      <c r="G1110" s="17">
        <f t="shared" si="17"/>
        <v>0</v>
      </c>
    </row>
    <row r="1111" spans="1:7">
      <c r="A1111" s="8" t="s">
        <v>608</v>
      </c>
      <c r="B1111" s="8" t="s">
        <v>4001</v>
      </c>
      <c r="C1111" s="10">
        <v>2</v>
      </c>
      <c r="D1111" s="10">
        <v>20</v>
      </c>
      <c r="E1111" s="12">
        <v>127039.94389916077</v>
      </c>
      <c r="F1111" s="10">
        <v>20</v>
      </c>
      <c r="G1111" s="17">
        <f t="shared" si="17"/>
        <v>4</v>
      </c>
    </row>
    <row r="1112" spans="1:7">
      <c r="A1112" s="8" t="s">
        <v>15</v>
      </c>
      <c r="B1112" s="8" t="s">
        <v>52</v>
      </c>
      <c r="C1112" s="10">
        <v>4</v>
      </c>
      <c r="D1112" s="10">
        <v>5</v>
      </c>
      <c r="E1112" s="12">
        <v>90000</v>
      </c>
      <c r="F1112" s="10">
        <v>5</v>
      </c>
      <c r="G1112" s="17">
        <f t="shared" si="17"/>
        <v>1</v>
      </c>
    </row>
    <row r="1113" spans="1:7">
      <c r="A1113" s="8" t="s">
        <v>8</v>
      </c>
      <c r="B1113" s="8" t="s">
        <v>279</v>
      </c>
      <c r="C1113" s="10">
        <v>2</v>
      </c>
      <c r="D1113" s="10">
        <v>2</v>
      </c>
      <c r="E1113" s="12">
        <v>7123.1666749770275</v>
      </c>
      <c r="F1113" s="10">
        <v>2</v>
      </c>
      <c r="G1113" s="17">
        <f t="shared" si="17"/>
        <v>0</v>
      </c>
    </row>
    <row r="1114" spans="1:7">
      <c r="A1114" s="8" t="s">
        <v>8</v>
      </c>
      <c r="B1114" s="8" t="s">
        <v>20</v>
      </c>
      <c r="C1114" s="10">
        <v>3</v>
      </c>
      <c r="D1114" s="10">
        <v>5</v>
      </c>
      <c r="E1114" s="12">
        <v>10000</v>
      </c>
      <c r="F1114" s="10">
        <v>5</v>
      </c>
      <c r="G1114" s="17">
        <f t="shared" si="17"/>
        <v>1</v>
      </c>
    </row>
    <row r="1115" spans="1:7">
      <c r="A1115" s="8" t="s">
        <v>71</v>
      </c>
      <c r="B1115" s="8" t="s">
        <v>20</v>
      </c>
      <c r="C1115" s="10">
        <v>4</v>
      </c>
      <c r="D1115" s="10">
        <v>14</v>
      </c>
      <c r="E1115" s="12">
        <v>45709.169889951241</v>
      </c>
      <c r="F1115" s="10">
        <v>14</v>
      </c>
      <c r="G1115" s="17">
        <f t="shared" si="17"/>
        <v>3</v>
      </c>
    </row>
    <row r="1116" spans="1:7">
      <c r="A1116" s="8" t="s">
        <v>8</v>
      </c>
      <c r="B1116" s="8" t="s">
        <v>3999</v>
      </c>
      <c r="C1116" s="10">
        <v>5</v>
      </c>
      <c r="D1116" s="10">
        <v>5</v>
      </c>
      <c r="E1116" s="12">
        <v>3561.5833374885137</v>
      </c>
      <c r="F1116" s="10">
        <v>5</v>
      </c>
      <c r="G1116" s="17">
        <f t="shared" si="17"/>
        <v>1</v>
      </c>
    </row>
    <row r="1117" spans="1:7">
      <c r="A1117" s="8" t="s">
        <v>59</v>
      </c>
      <c r="B1117" s="8" t="s">
        <v>20</v>
      </c>
      <c r="C1117" s="10">
        <v>2</v>
      </c>
      <c r="D1117" s="10">
        <v>15</v>
      </c>
      <c r="E1117" s="12">
        <v>38111.983169748237</v>
      </c>
      <c r="F1117" s="10">
        <v>15</v>
      </c>
      <c r="G1117" s="17">
        <f t="shared" si="17"/>
        <v>3</v>
      </c>
    </row>
    <row r="1118" spans="1:7">
      <c r="A1118" s="8" t="s">
        <v>15</v>
      </c>
      <c r="B1118" s="8" t="s">
        <v>20</v>
      </c>
      <c r="C1118" s="10">
        <v>3</v>
      </c>
      <c r="D1118" s="10">
        <v>4</v>
      </c>
      <c r="E1118" s="12">
        <v>60000</v>
      </c>
      <c r="F1118" s="10">
        <v>4</v>
      </c>
      <c r="G1118" s="17">
        <f t="shared" si="17"/>
        <v>1</v>
      </c>
    </row>
    <row r="1119" spans="1:7">
      <c r="A1119" s="8" t="s">
        <v>8</v>
      </c>
      <c r="B1119" s="8" t="s">
        <v>279</v>
      </c>
      <c r="C1119" s="10">
        <v>3</v>
      </c>
      <c r="D1119" s="10">
        <v>2</v>
      </c>
      <c r="E1119" s="12">
        <v>40000</v>
      </c>
      <c r="F1119" s="10">
        <v>2</v>
      </c>
      <c r="G1119" s="17">
        <f t="shared" si="17"/>
        <v>0</v>
      </c>
    </row>
    <row r="1120" spans="1:7">
      <c r="A1120" s="8" t="s">
        <v>8</v>
      </c>
      <c r="B1120" s="8" t="s">
        <v>20</v>
      </c>
      <c r="C1120" s="10">
        <v>3</v>
      </c>
      <c r="D1120" s="10">
        <v>6</v>
      </c>
      <c r="E1120" s="12">
        <v>15190.15293438851</v>
      </c>
      <c r="F1120" s="10">
        <v>6</v>
      </c>
      <c r="G1120" s="17">
        <f t="shared" si="17"/>
        <v>1</v>
      </c>
    </row>
    <row r="1121" spans="1:7">
      <c r="A1121" s="8" t="s">
        <v>1497</v>
      </c>
      <c r="B1121" s="8" t="s">
        <v>52</v>
      </c>
      <c r="C1121" s="10">
        <v>3</v>
      </c>
      <c r="D1121" s="10">
        <v>20</v>
      </c>
      <c r="E1121" s="12">
        <v>114335.9495092447</v>
      </c>
      <c r="F1121" s="10">
        <v>20</v>
      </c>
      <c r="G1121" s="17">
        <f t="shared" si="17"/>
        <v>4</v>
      </c>
    </row>
    <row r="1122" spans="1:7">
      <c r="A1122" s="8" t="s">
        <v>71</v>
      </c>
      <c r="B1122" s="8" t="s">
        <v>52</v>
      </c>
      <c r="C1122" s="10">
        <v>4</v>
      </c>
      <c r="D1122" s="10">
        <v>10</v>
      </c>
      <c r="E1122" s="12">
        <v>36252.100257547536</v>
      </c>
      <c r="F1122" s="10">
        <v>10</v>
      </c>
      <c r="G1122" s="17">
        <f t="shared" si="17"/>
        <v>2</v>
      </c>
    </row>
    <row r="1123" spans="1:7">
      <c r="A1123" s="8" t="s">
        <v>71</v>
      </c>
      <c r="B1123" s="8" t="s">
        <v>310</v>
      </c>
      <c r="C1123" s="10">
        <v>3</v>
      </c>
      <c r="D1123" s="10">
        <v>5</v>
      </c>
      <c r="E1123" s="12">
        <v>47285.348162018527</v>
      </c>
      <c r="F1123" s="10">
        <v>5</v>
      </c>
      <c r="G1123" s="17">
        <f t="shared" si="17"/>
        <v>1</v>
      </c>
    </row>
    <row r="1124" spans="1:7">
      <c r="A1124" s="8" t="s">
        <v>36</v>
      </c>
      <c r="B1124" s="8" t="s">
        <v>356</v>
      </c>
      <c r="C1124" s="10">
        <v>3</v>
      </c>
      <c r="D1124" s="10">
        <v>20</v>
      </c>
      <c r="E1124" s="12">
        <v>88927.960729412545</v>
      </c>
      <c r="F1124" s="10">
        <v>20</v>
      </c>
      <c r="G1124" s="17">
        <f t="shared" si="17"/>
        <v>4</v>
      </c>
    </row>
    <row r="1125" spans="1:7">
      <c r="A1125" s="8" t="s">
        <v>1086</v>
      </c>
      <c r="B1125" s="8" t="s">
        <v>310</v>
      </c>
      <c r="C1125" s="10">
        <v>5</v>
      </c>
      <c r="D1125" s="10">
        <v>5</v>
      </c>
      <c r="E1125" s="12">
        <v>6000</v>
      </c>
      <c r="F1125" s="10">
        <v>5</v>
      </c>
      <c r="G1125" s="17">
        <f t="shared" si="17"/>
        <v>1</v>
      </c>
    </row>
    <row r="1126" spans="1:7">
      <c r="A1126" s="8" t="s">
        <v>15</v>
      </c>
      <c r="B1126" s="8" t="s">
        <v>20</v>
      </c>
      <c r="C1126" s="10">
        <v>5</v>
      </c>
      <c r="D1126" s="10">
        <v>20</v>
      </c>
      <c r="E1126" s="12">
        <v>35000</v>
      </c>
      <c r="F1126" s="10">
        <v>20</v>
      </c>
      <c r="G1126" s="17">
        <f t="shared" si="17"/>
        <v>4</v>
      </c>
    </row>
    <row r="1127" spans="1:7">
      <c r="A1127" s="8" t="s">
        <v>71</v>
      </c>
      <c r="B1127" s="8" t="s">
        <v>20</v>
      </c>
      <c r="C1127" s="10">
        <v>4</v>
      </c>
      <c r="D1127" s="10">
        <v>10</v>
      </c>
      <c r="E1127" s="12">
        <v>55166.239522354947</v>
      </c>
      <c r="F1127" s="10">
        <v>10</v>
      </c>
      <c r="G1127" s="17">
        <f t="shared" si="17"/>
        <v>2</v>
      </c>
    </row>
    <row r="1128" spans="1:7">
      <c r="A1128" s="8" t="s">
        <v>17</v>
      </c>
      <c r="B1128" s="8" t="s">
        <v>310</v>
      </c>
      <c r="C1128" s="10">
        <v>4</v>
      </c>
      <c r="D1128" s="10">
        <v>10</v>
      </c>
      <c r="E1128" s="12">
        <v>1783.166904422254</v>
      </c>
      <c r="F1128" s="10">
        <v>10</v>
      </c>
      <c r="G1128" s="17">
        <f t="shared" si="17"/>
        <v>2</v>
      </c>
    </row>
    <row r="1129" spans="1:7">
      <c r="A1129" s="8" t="s">
        <v>1291</v>
      </c>
      <c r="B1129" s="8" t="s">
        <v>52</v>
      </c>
      <c r="C1129" s="10">
        <v>4</v>
      </c>
      <c r="D1129" s="10">
        <v>13</v>
      </c>
      <c r="E1129" s="12">
        <v>13500</v>
      </c>
      <c r="F1129" s="10">
        <v>13</v>
      </c>
      <c r="G1129" s="17">
        <f t="shared" si="17"/>
        <v>3</v>
      </c>
    </row>
    <row r="1130" spans="1:7">
      <c r="A1130" s="8" t="s">
        <v>71</v>
      </c>
      <c r="B1130" s="8" t="s">
        <v>310</v>
      </c>
      <c r="C1130" s="10">
        <v>3</v>
      </c>
      <c r="D1130" s="10">
        <v>5</v>
      </c>
      <c r="E1130" s="12">
        <v>59106.685202523156</v>
      </c>
      <c r="F1130" s="10">
        <v>5</v>
      </c>
      <c r="G1130" s="17">
        <f t="shared" si="17"/>
        <v>1</v>
      </c>
    </row>
    <row r="1131" spans="1:7">
      <c r="A1131" s="8" t="s">
        <v>8</v>
      </c>
      <c r="B1131" s="8" t="s">
        <v>52</v>
      </c>
      <c r="C1131" s="10">
        <v>4</v>
      </c>
      <c r="D1131" s="10">
        <v>5</v>
      </c>
      <c r="E1131" s="12">
        <v>12608.005014709339</v>
      </c>
      <c r="F1131" s="10">
        <v>5</v>
      </c>
      <c r="G1131" s="17">
        <f t="shared" si="17"/>
        <v>1</v>
      </c>
    </row>
    <row r="1132" spans="1:7">
      <c r="A1132" s="8" t="s">
        <v>48</v>
      </c>
      <c r="B1132" s="8" t="s">
        <v>310</v>
      </c>
      <c r="C1132" s="10">
        <v>5</v>
      </c>
      <c r="D1132" s="10">
        <v>15</v>
      </c>
      <c r="E1132" s="12">
        <v>44654.095718350931</v>
      </c>
      <c r="F1132" s="10">
        <v>15</v>
      </c>
      <c r="G1132" s="17">
        <f t="shared" si="17"/>
        <v>3</v>
      </c>
    </row>
    <row r="1133" spans="1:7">
      <c r="A1133" s="8" t="s">
        <v>15</v>
      </c>
      <c r="B1133" s="8" t="s">
        <v>20</v>
      </c>
      <c r="C1133" s="10">
        <v>3</v>
      </c>
      <c r="D1133" s="10">
        <v>20</v>
      </c>
      <c r="E1133" s="12">
        <v>69000</v>
      </c>
      <c r="F1133" s="10">
        <v>20</v>
      </c>
      <c r="G1133" s="17">
        <f t="shared" si="17"/>
        <v>4</v>
      </c>
    </row>
    <row r="1134" spans="1:7">
      <c r="A1134" s="8" t="s">
        <v>8</v>
      </c>
      <c r="B1134" s="8" t="s">
        <v>52</v>
      </c>
      <c r="C1134" s="10">
        <v>4</v>
      </c>
      <c r="D1134" s="10">
        <v>6</v>
      </c>
      <c r="E1134" s="12">
        <v>6000</v>
      </c>
      <c r="F1134" s="10">
        <v>6</v>
      </c>
      <c r="G1134" s="17">
        <f t="shared" si="17"/>
        <v>1</v>
      </c>
    </row>
    <row r="1135" spans="1:7">
      <c r="A1135" s="8" t="s">
        <v>8</v>
      </c>
      <c r="B1135" s="8" t="s">
        <v>52</v>
      </c>
      <c r="C1135" s="10">
        <v>2</v>
      </c>
      <c r="D1135" s="10">
        <v>25</v>
      </c>
      <c r="E1135" s="12">
        <v>8903.9583437212841</v>
      </c>
      <c r="F1135" s="10">
        <v>25</v>
      </c>
      <c r="G1135" s="17">
        <f t="shared" si="17"/>
        <v>5</v>
      </c>
    </row>
    <row r="1136" spans="1:7">
      <c r="A1136" s="8" t="s">
        <v>166</v>
      </c>
      <c r="B1136" s="8" t="s">
        <v>52</v>
      </c>
      <c r="C1136" s="10">
        <v>5</v>
      </c>
      <c r="D1136" s="10">
        <v>17</v>
      </c>
      <c r="E1136" s="12">
        <v>30000</v>
      </c>
      <c r="F1136" s="10">
        <v>17</v>
      </c>
      <c r="G1136" s="17">
        <f t="shared" si="17"/>
        <v>3</v>
      </c>
    </row>
    <row r="1137" spans="1:7">
      <c r="A1137" s="8" t="s">
        <v>8</v>
      </c>
      <c r="B1137" s="8" t="s">
        <v>20</v>
      </c>
      <c r="C1137" s="10">
        <v>4</v>
      </c>
      <c r="D1137" s="10">
        <v>2</v>
      </c>
      <c r="E1137" s="12">
        <v>8600</v>
      </c>
      <c r="F1137" s="10">
        <v>2</v>
      </c>
      <c r="G1137" s="17">
        <f t="shared" si="17"/>
        <v>0</v>
      </c>
    </row>
    <row r="1138" spans="1:7">
      <c r="A1138" s="8" t="s">
        <v>71</v>
      </c>
      <c r="B1138" s="8" t="s">
        <v>20</v>
      </c>
      <c r="C1138" s="10">
        <v>4</v>
      </c>
      <c r="D1138" s="10">
        <v>4</v>
      </c>
      <c r="E1138" s="12">
        <v>81600</v>
      </c>
      <c r="F1138" s="10">
        <v>4</v>
      </c>
      <c r="G1138" s="17">
        <f t="shared" si="17"/>
        <v>1</v>
      </c>
    </row>
    <row r="1139" spans="1:7">
      <c r="A1139" s="8" t="s">
        <v>1306</v>
      </c>
      <c r="B1139" s="8" t="s">
        <v>20</v>
      </c>
      <c r="C1139" s="10">
        <v>5</v>
      </c>
      <c r="D1139" s="10">
        <v>3</v>
      </c>
      <c r="E1139" s="12">
        <v>15404.364569961488</v>
      </c>
      <c r="F1139" s="10">
        <v>3</v>
      </c>
      <c r="G1139" s="17">
        <f t="shared" si="17"/>
        <v>1</v>
      </c>
    </row>
    <row r="1140" spans="1:7">
      <c r="A1140" s="8" t="s">
        <v>88</v>
      </c>
      <c r="B1140" s="8" t="s">
        <v>20</v>
      </c>
      <c r="C1140" s="10">
        <v>4</v>
      </c>
      <c r="D1140" s="10">
        <v>20</v>
      </c>
      <c r="E1140" s="12">
        <v>63918.498996971248</v>
      </c>
      <c r="F1140" s="10">
        <v>20</v>
      </c>
      <c r="G1140" s="17">
        <f t="shared" si="17"/>
        <v>4</v>
      </c>
    </row>
    <row r="1141" spans="1:7">
      <c r="A1141" s="8" t="s">
        <v>15</v>
      </c>
      <c r="B1141" s="8" t="s">
        <v>488</v>
      </c>
      <c r="C1141" s="10">
        <v>3</v>
      </c>
      <c r="D1141" s="10">
        <v>20</v>
      </c>
      <c r="E1141" s="12">
        <v>75000</v>
      </c>
      <c r="F1141" s="10">
        <v>20</v>
      </c>
      <c r="G1141" s="17">
        <f t="shared" si="17"/>
        <v>4</v>
      </c>
    </row>
    <row r="1142" spans="1:7">
      <c r="A1142" s="8" t="s">
        <v>15</v>
      </c>
      <c r="B1142" s="8" t="s">
        <v>20</v>
      </c>
      <c r="C1142" s="10">
        <v>4</v>
      </c>
      <c r="D1142" s="10">
        <v>14</v>
      </c>
      <c r="E1142" s="12">
        <v>59000</v>
      </c>
      <c r="F1142" s="10">
        <v>14</v>
      </c>
      <c r="G1142" s="17">
        <f t="shared" si="17"/>
        <v>3</v>
      </c>
    </row>
    <row r="1143" spans="1:7">
      <c r="A1143" s="8" t="s">
        <v>88</v>
      </c>
      <c r="B1143" s="8" t="s">
        <v>52</v>
      </c>
      <c r="C1143" s="10">
        <v>2</v>
      </c>
      <c r="D1143" s="10">
        <v>5</v>
      </c>
      <c r="E1143" s="12">
        <v>50000</v>
      </c>
      <c r="F1143" s="10">
        <v>5</v>
      </c>
      <c r="G1143" s="17">
        <f t="shared" si="17"/>
        <v>1</v>
      </c>
    </row>
    <row r="1144" spans="1:7">
      <c r="A1144" s="8" t="s">
        <v>71</v>
      </c>
      <c r="B1144" s="8" t="s">
        <v>488</v>
      </c>
      <c r="C1144" s="10">
        <v>4</v>
      </c>
      <c r="D1144" s="10">
        <v>15</v>
      </c>
      <c r="E1144" s="12">
        <v>126094.26176538273</v>
      </c>
      <c r="F1144" s="10">
        <v>15</v>
      </c>
      <c r="G1144" s="17">
        <f t="shared" si="17"/>
        <v>3</v>
      </c>
    </row>
    <row r="1145" spans="1:7">
      <c r="A1145" s="8" t="s">
        <v>143</v>
      </c>
      <c r="B1145" s="8" t="s">
        <v>52</v>
      </c>
      <c r="C1145" s="10">
        <v>2</v>
      </c>
      <c r="D1145" s="10">
        <v>7</v>
      </c>
      <c r="E1145" s="12">
        <v>26691.183012544854</v>
      </c>
      <c r="F1145" s="10">
        <v>7</v>
      </c>
      <c r="G1145" s="17">
        <f t="shared" si="17"/>
        <v>1</v>
      </c>
    </row>
    <row r="1146" spans="1:7">
      <c r="A1146" s="8" t="s">
        <v>8</v>
      </c>
      <c r="B1146" s="8" t="s">
        <v>20</v>
      </c>
      <c r="C1146" s="10">
        <v>4</v>
      </c>
      <c r="D1146" s="10">
        <v>0</v>
      </c>
      <c r="E1146" s="12">
        <v>8903.9583437212841</v>
      </c>
      <c r="F1146" s="10">
        <v>0.8</v>
      </c>
      <c r="G1146" s="17">
        <f t="shared" si="17"/>
        <v>0</v>
      </c>
    </row>
    <row r="1147" spans="1:7">
      <c r="A1147" s="8" t="s">
        <v>17</v>
      </c>
      <c r="B1147" s="8" t="s">
        <v>52</v>
      </c>
      <c r="C1147" s="10">
        <v>3</v>
      </c>
      <c r="D1147" s="10">
        <v>18</v>
      </c>
      <c r="E1147" s="12">
        <v>8725</v>
      </c>
      <c r="F1147" s="10">
        <v>18</v>
      </c>
      <c r="G1147" s="17">
        <f t="shared" si="17"/>
        <v>4</v>
      </c>
    </row>
    <row r="1148" spans="1:7">
      <c r="A1148" s="8" t="s">
        <v>71</v>
      </c>
      <c r="B1148" s="8" t="s">
        <v>20</v>
      </c>
      <c r="C1148" s="10">
        <v>4</v>
      </c>
      <c r="D1148" s="10">
        <v>4</v>
      </c>
      <c r="E1148" s="12">
        <v>50437.70470615309</v>
      </c>
      <c r="F1148" s="10">
        <v>4</v>
      </c>
      <c r="G1148" s="17">
        <f t="shared" si="17"/>
        <v>1</v>
      </c>
    </row>
    <row r="1149" spans="1:7">
      <c r="A1149" s="8" t="s">
        <v>71</v>
      </c>
      <c r="B1149" s="8" t="s">
        <v>310</v>
      </c>
      <c r="C1149" s="10">
        <v>5</v>
      </c>
      <c r="D1149" s="10">
        <v>15</v>
      </c>
      <c r="E1149" s="12">
        <v>67775.665698893223</v>
      </c>
      <c r="F1149" s="10">
        <v>15</v>
      </c>
      <c r="G1149" s="17">
        <f t="shared" si="17"/>
        <v>3</v>
      </c>
    </row>
    <row r="1150" spans="1:7">
      <c r="A1150" s="8" t="s">
        <v>88</v>
      </c>
      <c r="B1150" s="8" t="s">
        <v>20</v>
      </c>
      <c r="C1150" s="10">
        <v>4</v>
      </c>
      <c r="D1150" s="10">
        <v>6</v>
      </c>
      <c r="E1150" s="12">
        <v>52118.160720607324</v>
      </c>
      <c r="F1150" s="10">
        <v>6</v>
      </c>
      <c r="G1150" s="17">
        <f t="shared" si="17"/>
        <v>1</v>
      </c>
    </row>
    <row r="1151" spans="1:7">
      <c r="A1151" s="8" t="s">
        <v>8</v>
      </c>
      <c r="B1151" s="8" t="s">
        <v>20</v>
      </c>
      <c r="C1151" s="10">
        <v>2</v>
      </c>
      <c r="D1151" s="10">
        <v>6</v>
      </c>
      <c r="E1151" s="12">
        <v>3561.5833374885137</v>
      </c>
      <c r="F1151" s="10">
        <v>6</v>
      </c>
      <c r="G1151" s="17">
        <f t="shared" si="17"/>
        <v>1</v>
      </c>
    </row>
    <row r="1152" spans="1:7">
      <c r="A1152" s="8" t="s">
        <v>8</v>
      </c>
      <c r="B1152" s="8" t="s">
        <v>52</v>
      </c>
      <c r="C1152" s="10">
        <v>4</v>
      </c>
      <c r="D1152" s="10">
        <v>21</v>
      </c>
      <c r="E1152" s="12">
        <v>8013.5625093491553</v>
      </c>
      <c r="F1152" s="10">
        <v>21</v>
      </c>
      <c r="G1152" s="17">
        <f t="shared" si="17"/>
        <v>4</v>
      </c>
    </row>
    <row r="1153" spans="1:7">
      <c r="A1153" s="8" t="s">
        <v>75</v>
      </c>
      <c r="B1153" s="8" t="s">
        <v>52</v>
      </c>
      <c r="C1153" s="10">
        <v>4</v>
      </c>
      <c r="D1153" s="10">
        <v>5</v>
      </c>
      <c r="E1153" s="12">
        <v>28000</v>
      </c>
      <c r="F1153" s="10">
        <v>5</v>
      </c>
      <c r="G1153" s="17">
        <f t="shared" si="17"/>
        <v>1</v>
      </c>
    </row>
    <row r="1154" spans="1:7">
      <c r="A1154" s="8" t="s">
        <v>71</v>
      </c>
      <c r="B1154" s="8" t="s">
        <v>20</v>
      </c>
      <c r="C1154" s="10">
        <v>3</v>
      </c>
      <c r="D1154" s="10">
        <v>2</v>
      </c>
      <c r="E1154" s="12">
        <v>50064.150455673145</v>
      </c>
      <c r="F1154" s="10">
        <v>2</v>
      </c>
      <c r="G1154" s="17">
        <f t="shared" si="17"/>
        <v>0</v>
      </c>
    </row>
    <row r="1155" spans="1:7">
      <c r="A1155" s="8" t="s">
        <v>88</v>
      </c>
      <c r="B1155" s="8" t="s">
        <v>20</v>
      </c>
      <c r="C1155" s="10">
        <v>4</v>
      </c>
      <c r="D1155" s="10">
        <v>9</v>
      </c>
      <c r="E1155" s="12">
        <v>50437.70470615309</v>
      </c>
      <c r="F1155" s="10">
        <v>9</v>
      </c>
      <c r="G1155" s="17">
        <f t="shared" ref="G1155:G1218" si="18">ROUND(F1155/5,0)</f>
        <v>2</v>
      </c>
    </row>
    <row r="1156" spans="1:7">
      <c r="A1156" s="8" t="s">
        <v>15</v>
      </c>
      <c r="B1156" s="8" t="s">
        <v>20</v>
      </c>
      <c r="C1156" s="10">
        <v>3</v>
      </c>
      <c r="D1156" s="10">
        <v>1</v>
      </c>
      <c r="E1156" s="12">
        <v>27840</v>
      </c>
      <c r="F1156" s="10">
        <v>1</v>
      </c>
      <c r="G1156" s="17">
        <f t="shared" si="18"/>
        <v>0</v>
      </c>
    </row>
    <row r="1157" spans="1:7">
      <c r="A1157" s="8" t="s">
        <v>8</v>
      </c>
      <c r="B1157" s="8" t="s">
        <v>310</v>
      </c>
      <c r="C1157" s="10">
        <v>3</v>
      </c>
      <c r="D1157" s="10">
        <v>1</v>
      </c>
      <c r="E1157" s="12">
        <v>6232.7708406048987</v>
      </c>
      <c r="F1157" s="10">
        <v>1.5</v>
      </c>
      <c r="G1157" s="17">
        <f t="shared" si="18"/>
        <v>0</v>
      </c>
    </row>
    <row r="1158" spans="1:7">
      <c r="A1158" s="8" t="s">
        <v>171</v>
      </c>
      <c r="B1158" s="8" t="s">
        <v>279</v>
      </c>
      <c r="C1158" s="10">
        <v>3</v>
      </c>
      <c r="D1158" s="10">
        <v>25</v>
      </c>
      <c r="E1158" s="12">
        <v>50000</v>
      </c>
      <c r="F1158" s="10">
        <v>25</v>
      </c>
      <c r="G1158" s="17">
        <f t="shared" si="18"/>
        <v>5</v>
      </c>
    </row>
    <row r="1159" spans="1:7">
      <c r="A1159" s="8" t="s">
        <v>1011</v>
      </c>
      <c r="B1159" s="8" t="s">
        <v>488</v>
      </c>
      <c r="C1159" s="10">
        <v>3</v>
      </c>
      <c r="D1159" s="10">
        <v>10</v>
      </c>
      <c r="E1159" s="12">
        <v>48000</v>
      </c>
      <c r="F1159" s="10">
        <v>10</v>
      </c>
      <c r="G1159" s="17">
        <f t="shared" si="18"/>
        <v>2</v>
      </c>
    </row>
    <row r="1160" spans="1:7">
      <c r="A1160" s="8" t="s">
        <v>1331</v>
      </c>
      <c r="B1160" s="8" t="s">
        <v>52</v>
      </c>
      <c r="C1160" s="10">
        <v>4</v>
      </c>
      <c r="D1160" s="10">
        <v>21</v>
      </c>
      <c r="E1160" s="12">
        <v>24000</v>
      </c>
      <c r="F1160" s="10">
        <v>21</v>
      </c>
      <c r="G1160" s="17">
        <f t="shared" si="18"/>
        <v>4</v>
      </c>
    </row>
    <row r="1161" spans="1:7">
      <c r="A1161" s="8" t="s">
        <v>15</v>
      </c>
      <c r="B1161" s="8" t="s">
        <v>20</v>
      </c>
      <c r="C1161" s="10">
        <v>4</v>
      </c>
      <c r="D1161" s="10">
        <v>12</v>
      </c>
      <c r="E1161" s="12">
        <v>75000</v>
      </c>
      <c r="F1161" s="10">
        <v>12</v>
      </c>
      <c r="G1161" s="17">
        <f t="shared" si="18"/>
        <v>2</v>
      </c>
    </row>
    <row r="1162" spans="1:7">
      <c r="A1162" s="8" t="s">
        <v>359</v>
      </c>
      <c r="B1162" s="8" t="s">
        <v>20</v>
      </c>
      <c r="C1162" s="10">
        <v>4</v>
      </c>
      <c r="D1162" s="10">
        <v>2</v>
      </c>
      <c r="E1162" s="12">
        <v>58799.349940520107</v>
      </c>
      <c r="F1162" s="10">
        <v>2</v>
      </c>
      <c r="G1162" s="17">
        <f t="shared" si="18"/>
        <v>0</v>
      </c>
    </row>
    <row r="1163" spans="1:7">
      <c r="A1163" s="8" t="s">
        <v>17</v>
      </c>
      <c r="B1163" s="8" t="s">
        <v>356</v>
      </c>
      <c r="C1163" s="10">
        <v>5</v>
      </c>
      <c r="D1163" s="10">
        <v>8</v>
      </c>
      <c r="E1163" s="12">
        <v>21228.177433598263</v>
      </c>
      <c r="F1163" s="10">
        <v>8</v>
      </c>
      <c r="G1163" s="17">
        <f t="shared" si="18"/>
        <v>2</v>
      </c>
    </row>
    <row r="1164" spans="1:7">
      <c r="A1164" s="8" t="s">
        <v>15</v>
      </c>
      <c r="B1164" s="8" t="s">
        <v>52</v>
      </c>
      <c r="C1164" s="10">
        <v>3</v>
      </c>
      <c r="D1164" s="10">
        <v>10</v>
      </c>
      <c r="E1164" s="12">
        <v>60000</v>
      </c>
      <c r="F1164" s="10">
        <v>10</v>
      </c>
      <c r="G1164" s="17">
        <f t="shared" si="18"/>
        <v>2</v>
      </c>
    </row>
    <row r="1165" spans="1:7">
      <c r="A1165" s="8" t="s">
        <v>75</v>
      </c>
      <c r="B1165" s="8" t="s">
        <v>20</v>
      </c>
      <c r="C1165" s="10">
        <v>5</v>
      </c>
      <c r="D1165" s="10">
        <v>10</v>
      </c>
      <c r="E1165" s="12">
        <v>18018.883790212141</v>
      </c>
      <c r="F1165" s="10">
        <v>10</v>
      </c>
      <c r="G1165" s="17">
        <f t="shared" si="18"/>
        <v>2</v>
      </c>
    </row>
    <row r="1166" spans="1:7">
      <c r="A1166" s="8" t="s">
        <v>8</v>
      </c>
      <c r="B1166" s="8" t="s">
        <v>3999</v>
      </c>
      <c r="C1166" s="10">
        <v>4</v>
      </c>
      <c r="D1166" s="10">
        <v>7</v>
      </c>
      <c r="E1166" s="12">
        <v>7200</v>
      </c>
      <c r="F1166" s="10">
        <v>7</v>
      </c>
      <c r="G1166" s="17">
        <f t="shared" si="18"/>
        <v>1</v>
      </c>
    </row>
    <row r="1167" spans="1:7">
      <c r="A1167" s="8" t="s">
        <v>15</v>
      </c>
      <c r="B1167" s="8" t="s">
        <v>20</v>
      </c>
      <c r="C1167" s="10">
        <v>2</v>
      </c>
      <c r="D1167" s="10">
        <v>2</v>
      </c>
      <c r="E1167" s="12">
        <v>56000</v>
      </c>
      <c r="F1167" s="10">
        <v>2</v>
      </c>
      <c r="G1167" s="17">
        <f t="shared" si="18"/>
        <v>0</v>
      </c>
    </row>
    <row r="1168" spans="1:7">
      <c r="A1168" s="8" t="s">
        <v>8</v>
      </c>
      <c r="B1168" s="8" t="s">
        <v>20</v>
      </c>
      <c r="C1168" s="10">
        <v>4</v>
      </c>
      <c r="D1168" s="10">
        <v>7</v>
      </c>
      <c r="E1168" s="12">
        <v>9616.275011218986</v>
      </c>
      <c r="F1168" s="10">
        <v>7.9</v>
      </c>
      <c r="G1168" s="17">
        <f t="shared" si="18"/>
        <v>2</v>
      </c>
    </row>
    <row r="1169" spans="1:7">
      <c r="A1169" s="8" t="s">
        <v>1344</v>
      </c>
      <c r="B1169" s="8" t="s">
        <v>52</v>
      </c>
      <c r="C1169" s="10">
        <v>4</v>
      </c>
      <c r="D1169" s="10">
        <v>9</v>
      </c>
      <c r="E1169" s="12">
        <v>51497.005988023957</v>
      </c>
      <c r="F1169" s="10">
        <v>9</v>
      </c>
      <c r="G1169" s="17">
        <f t="shared" si="18"/>
        <v>2</v>
      </c>
    </row>
    <row r="1170" spans="1:7">
      <c r="A1170" s="8" t="s">
        <v>628</v>
      </c>
      <c r="B1170" s="8" t="s">
        <v>52</v>
      </c>
      <c r="C1170" s="10">
        <v>5</v>
      </c>
      <c r="D1170" s="10">
        <v>25</v>
      </c>
      <c r="E1170" s="12">
        <v>104172.75399731184</v>
      </c>
      <c r="F1170" s="10">
        <v>25</v>
      </c>
      <c r="G1170" s="17">
        <f t="shared" si="18"/>
        <v>5</v>
      </c>
    </row>
    <row r="1171" spans="1:7">
      <c r="A1171" s="8" t="s">
        <v>15</v>
      </c>
      <c r="B1171" s="8" t="s">
        <v>52</v>
      </c>
      <c r="C1171" s="10">
        <v>4</v>
      </c>
      <c r="D1171" s="10">
        <v>2</v>
      </c>
      <c r="E1171" s="12">
        <v>88000</v>
      </c>
      <c r="F1171" s="10">
        <v>2</v>
      </c>
      <c r="G1171" s="17">
        <f t="shared" si="18"/>
        <v>0</v>
      </c>
    </row>
    <row r="1172" spans="1:7">
      <c r="A1172" s="8" t="s">
        <v>15</v>
      </c>
      <c r="B1172" s="8" t="s">
        <v>20</v>
      </c>
      <c r="C1172" s="10">
        <v>4</v>
      </c>
      <c r="D1172" s="10">
        <v>6</v>
      </c>
      <c r="E1172" s="12">
        <v>80000</v>
      </c>
      <c r="F1172" s="10">
        <v>6</v>
      </c>
      <c r="G1172" s="17">
        <f t="shared" si="18"/>
        <v>1</v>
      </c>
    </row>
    <row r="1173" spans="1:7">
      <c r="A1173" s="8" t="s">
        <v>71</v>
      </c>
      <c r="B1173" s="8" t="s">
        <v>310</v>
      </c>
      <c r="C1173" s="10">
        <v>4</v>
      </c>
      <c r="D1173" s="10">
        <v>20</v>
      </c>
      <c r="E1173" s="12">
        <v>19000</v>
      </c>
      <c r="F1173" s="10">
        <v>20</v>
      </c>
      <c r="G1173" s="17">
        <f t="shared" si="18"/>
        <v>4</v>
      </c>
    </row>
    <row r="1174" spans="1:7">
      <c r="A1174" s="8" t="s">
        <v>895</v>
      </c>
      <c r="B1174" s="8" t="s">
        <v>356</v>
      </c>
      <c r="C1174" s="10">
        <v>4</v>
      </c>
      <c r="D1174" s="10">
        <v>3</v>
      </c>
      <c r="E1174" s="12">
        <v>19055.991584874118</v>
      </c>
      <c r="F1174" s="10">
        <v>3</v>
      </c>
      <c r="G1174" s="17">
        <f t="shared" si="18"/>
        <v>1</v>
      </c>
    </row>
    <row r="1175" spans="1:7">
      <c r="A1175" s="8" t="s">
        <v>8</v>
      </c>
      <c r="B1175" s="8" t="s">
        <v>356</v>
      </c>
      <c r="C1175" s="10">
        <v>5</v>
      </c>
      <c r="D1175" s="10">
        <v>15</v>
      </c>
      <c r="E1175" s="12">
        <v>8547.8000099724322</v>
      </c>
      <c r="F1175" s="10">
        <v>15</v>
      </c>
      <c r="G1175" s="17">
        <f t="shared" si="18"/>
        <v>3</v>
      </c>
    </row>
    <row r="1176" spans="1:7">
      <c r="A1176" s="8" t="s">
        <v>8</v>
      </c>
      <c r="B1176" s="8" t="s">
        <v>356</v>
      </c>
      <c r="C1176" s="10">
        <v>5</v>
      </c>
      <c r="D1176" s="10">
        <v>13</v>
      </c>
      <c r="E1176" s="12">
        <v>19588.708356186824</v>
      </c>
      <c r="F1176" s="10">
        <v>13</v>
      </c>
      <c r="G1176" s="17">
        <f t="shared" si="18"/>
        <v>3</v>
      </c>
    </row>
    <row r="1177" spans="1:7">
      <c r="A1177" s="8" t="s">
        <v>15</v>
      </c>
      <c r="B1177" s="8" t="s">
        <v>20</v>
      </c>
      <c r="C1177" s="10">
        <v>4</v>
      </c>
      <c r="D1177" s="10">
        <v>1</v>
      </c>
      <c r="E1177" s="12">
        <v>61000</v>
      </c>
      <c r="F1177" s="10">
        <v>1.5</v>
      </c>
      <c r="G1177" s="17">
        <f t="shared" si="18"/>
        <v>0</v>
      </c>
    </row>
    <row r="1178" spans="1:7">
      <c r="A1178" s="8" t="s">
        <v>71</v>
      </c>
      <c r="B1178" s="8" t="s">
        <v>310</v>
      </c>
      <c r="C1178" s="10">
        <v>5</v>
      </c>
      <c r="D1178" s="10">
        <v>10</v>
      </c>
      <c r="E1178" s="12">
        <v>53590.061250287661</v>
      </c>
      <c r="F1178" s="10">
        <v>10</v>
      </c>
      <c r="G1178" s="17">
        <f t="shared" si="18"/>
        <v>2</v>
      </c>
    </row>
    <row r="1179" spans="1:7">
      <c r="A1179" s="8" t="s">
        <v>71</v>
      </c>
      <c r="B1179" s="8" t="s">
        <v>310</v>
      </c>
      <c r="C1179" s="10">
        <v>5</v>
      </c>
      <c r="D1179" s="10">
        <v>10</v>
      </c>
      <c r="E1179" s="12">
        <v>53590.061250287661</v>
      </c>
      <c r="F1179" s="10">
        <v>10</v>
      </c>
      <c r="G1179" s="17">
        <f t="shared" si="18"/>
        <v>2</v>
      </c>
    </row>
    <row r="1180" spans="1:7">
      <c r="A1180" s="8" t="s">
        <v>8</v>
      </c>
      <c r="B1180" s="8" t="s">
        <v>52</v>
      </c>
      <c r="C1180" s="10">
        <v>4</v>
      </c>
      <c r="D1180" s="10">
        <v>1</v>
      </c>
      <c r="E1180" s="12">
        <v>4451.9791718606421</v>
      </c>
      <c r="F1180" s="10">
        <v>1</v>
      </c>
      <c r="G1180" s="17">
        <f t="shared" si="18"/>
        <v>0</v>
      </c>
    </row>
    <row r="1181" spans="1:7">
      <c r="A1181" s="8" t="s">
        <v>169</v>
      </c>
      <c r="B1181" s="8" t="s">
        <v>52</v>
      </c>
      <c r="C1181" s="10">
        <v>2</v>
      </c>
      <c r="D1181" s="10">
        <v>12</v>
      </c>
      <c r="E1181" s="12">
        <v>25407.988779832154</v>
      </c>
      <c r="F1181" s="10">
        <v>12</v>
      </c>
      <c r="G1181" s="17">
        <f t="shared" si="18"/>
        <v>2</v>
      </c>
    </row>
    <row r="1182" spans="1:7">
      <c r="A1182" s="8" t="s">
        <v>133</v>
      </c>
      <c r="B1182" s="8" t="s">
        <v>310</v>
      </c>
      <c r="C1182" s="10">
        <v>5</v>
      </c>
      <c r="D1182" s="10">
        <v>14</v>
      </c>
      <c r="E1182" s="12">
        <v>23000</v>
      </c>
      <c r="F1182" s="10">
        <v>14</v>
      </c>
      <c r="G1182" s="17">
        <f t="shared" si="18"/>
        <v>3</v>
      </c>
    </row>
    <row r="1183" spans="1:7">
      <c r="A1183" s="8" t="s">
        <v>8</v>
      </c>
      <c r="B1183" s="8" t="s">
        <v>52</v>
      </c>
      <c r="C1183" s="10">
        <v>2</v>
      </c>
      <c r="D1183" s="10">
        <v>13</v>
      </c>
      <c r="E1183" s="12">
        <v>16027.125018698311</v>
      </c>
      <c r="F1183" s="10">
        <v>13</v>
      </c>
      <c r="G1183" s="17">
        <f t="shared" si="18"/>
        <v>3</v>
      </c>
    </row>
    <row r="1184" spans="1:7">
      <c r="A1184" s="8" t="s">
        <v>15</v>
      </c>
      <c r="B1184" s="8" t="s">
        <v>279</v>
      </c>
      <c r="C1184" s="10">
        <v>2</v>
      </c>
      <c r="D1184" s="10">
        <v>6</v>
      </c>
      <c r="E1184" s="12">
        <v>60000</v>
      </c>
      <c r="F1184" s="10">
        <v>6</v>
      </c>
      <c r="G1184" s="17">
        <f t="shared" si="18"/>
        <v>1</v>
      </c>
    </row>
    <row r="1185" spans="1:7">
      <c r="A1185" s="8" t="s">
        <v>8</v>
      </c>
      <c r="B1185" s="8" t="s">
        <v>20</v>
      </c>
      <c r="C1185" s="10">
        <v>4</v>
      </c>
      <c r="D1185" s="10">
        <v>5</v>
      </c>
      <c r="E1185" s="12">
        <v>4800</v>
      </c>
      <c r="F1185" s="10">
        <v>5</v>
      </c>
      <c r="G1185" s="17">
        <f t="shared" si="18"/>
        <v>1</v>
      </c>
    </row>
    <row r="1186" spans="1:7">
      <c r="A1186" s="8" t="s">
        <v>877</v>
      </c>
      <c r="B1186" s="8" t="s">
        <v>52</v>
      </c>
      <c r="C1186" s="10">
        <v>4</v>
      </c>
      <c r="D1186" s="10">
        <v>25</v>
      </c>
      <c r="E1186" s="12">
        <v>106815.148267971</v>
      </c>
      <c r="F1186" s="10">
        <v>25</v>
      </c>
      <c r="G1186" s="17">
        <f t="shared" si="18"/>
        <v>5</v>
      </c>
    </row>
    <row r="1187" spans="1:7">
      <c r="A1187" s="8" t="s">
        <v>8</v>
      </c>
      <c r="B1187" s="8" t="s">
        <v>356</v>
      </c>
      <c r="C1187" s="10">
        <v>3</v>
      </c>
      <c r="D1187" s="10">
        <v>3</v>
      </c>
      <c r="E1187" s="12">
        <v>8903.9583437212841</v>
      </c>
      <c r="F1187" s="10">
        <v>3</v>
      </c>
      <c r="G1187" s="17">
        <f t="shared" si="18"/>
        <v>1</v>
      </c>
    </row>
    <row r="1188" spans="1:7">
      <c r="A1188" s="8" t="s">
        <v>15</v>
      </c>
      <c r="B1188" s="8" t="s">
        <v>52</v>
      </c>
      <c r="C1188" s="10">
        <v>4</v>
      </c>
      <c r="D1188" s="10">
        <v>12</v>
      </c>
      <c r="E1188" s="12">
        <v>60000</v>
      </c>
      <c r="F1188" s="10">
        <v>12</v>
      </c>
      <c r="G1188" s="17">
        <f t="shared" si="18"/>
        <v>2</v>
      </c>
    </row>
    <row r="1189" spans="1:7">
      <c r="A1189" s="8" t="s">
        <v>8</v>
      </c>
      <c r="B1189" s="8" t="s">
        <v>52</v>
      </c>
      <c r="C1189" s="10">
        <v>4</v>
      </c>
      <c r="D1189" s="10">
        <v>4</v>
      </c>
      <c r="E1189" s="12">
        <v>46300.583387350678</v>
      </c>
      <c r="F1189" s="10">
        <v>4</v>
      </c>
      <c r="G1189" s="17">
        <f t="shared" si="18"/>
        <v>1</v>
      </c>
    </row>
    <row r="1190" spans="1:7">
      <c r="A1190" s="8" t="s">
        <v>8</v>
      </c>
      <c r="B1190" s="8" t="s">
        <v>52</v>
      </c>
      <c r="C1190" s="10">
        <v>3</v>
      </c>
      <c r="D1190" s="10">
        <v>3</v>
      </c>
      <c r="E1190" s="12">
        <v>13355.937515581925</v>
      </c>
      <c r="F1190" s="10">
        <v>3</v>
      </c>
      <c r="G1190" s="17">
        <f t="shared" si="18"/>
        <v>1</v>
      </c>
    </row>
    <row r="1191" spans="1:7">
      <c r="A1191" s="8" t="s">
        <v>15</v>
      </c>
      <c r="B1191" s="8" t="s">
        <v>67</v>
      </c>
      <c r="C1191" s="10">
        <v>4</v>
      </c>
      <c r="D1191" s="10">
        <v>10</v>
      </c>
      <c r="E1191" s="12">
        <v>74000</v>
      </c>
      <c r="F1191" s="10">
        <v>10</v>
      </c>
      <c r="G1191" s="17">
        <f t="shared" si="18"/>
        <v>2</v>
      </c>
    </row>
    <row r="1192" spans="1:7">
      <c r="A1192" s="8" t="s">
        <v>15</v>
      </c>
      <c r="B1192" s="8" t="s">
        <v>20</v>
      </c>
      <c r="C1192" s="10">
        <v>3</v>
      </c>
      <c r="D1192" s="10">
        <v>13</v>
      </c>
      <c r="E1192" s="12">
        <v>95856</v>
      </c>
      <c r="F1192" s="10">
        <v>13</v>
      </c>
      <c r="G1192" s="17">
        <f t="shared" si="18"/>
        <v>3</v>
      </c>
    </row>
    <row r="1193" spans="1:7">
      <c r="A1193" s="8" t="s">
        <v>15</v>
      </c>
      <c r="B1193" s="8" t="s">
        <v>310</v>
      </c>
      <c r="C1193" s="10">
        <v>3</v>
      </c>
      <c r="D1193" s="10">
        <v>15</v>
      </c>
      <c r="E1193" s="12">
        <v>40000</v>
      </c>
      <c r="F1193" s="10">
        <v>15</v>
      </c>
      <c r="G1193" s="17">
        <f t="shared" si="18"/>
        <v>3</v>
      </c>
    </row>
    <row r="1194" spans="1:7">
      <c r="A1194" s="8" t="s">
        <v>1371</v>
      </c>
      <c r="B1194" s="8" t="s">
        <v>52</v>
      </c>
      <c r="C1194" s="10">
        <v>3</v>
      </c>
      <c r="D1194" s="10">
        <v>5</v>
      </c>
      <c r="E1194" s="12">
        <v>4400</v>
      </c>
      <c r="F1194" s="10">
        <v>5</v>
      </c>
      <c r="G1194" s="17">
        <f t="shared" si="18"/>
        <v>1</v>
      </c>
    </row>
    <row r="1195" spans="1:7">
      <c r="A1195" s="8" t="s">
        <v>15</v>
      </c>
      <c r="B1195" s="8" t="s">
        <v>20</v>
      </c>
      <c r="C1195" s="10">
        <v>4</v>
      </c>
      <c r="D1195" s="10">
        <v>30</v>
      </c>
      <c r="E1195" s="12">
        <v>90000</v>
      </c>
      <c r="F1195" s="10">
        <v>30</v>
      </c>
      <c r="G1195" s="17">
        <f t="shared" si="18"/>
        <v>6</v>
      </c>
    </row>
    <row r="1196" spans="1:7">
      <c r="A1196" s="8" t="s">
        <v>8</v>
      </c>
      <c r="B1196" s="8" t="s">
        <v>52</v>
      </c>
      <c r="C1196" s="10">
        <v>5</v>
      </c>
      <c r="D1196" s="10">
        <v>2</v>
      </c>
      <c r="E1196" s="12">
        <v>8013.5625093491553</v>
      </c>
      <c r="F1196" s="10">
        <v>2</v>
      </c>
      <c r="G1196" s="17">
        <f t="shared" si="18"/>
        <v>0</v>
      </c>
    </row>
    <row r="1197" spans="1:7">
      <c r="A1197" s="8" t="s">
        <v>8</v>
      </c>
      <c r="B1197" s="8" t="s">
        <v>52</v>
      </c>
      <c r="C1197" s="10">
        <v>4</v>
      </c>
      <c r="D1197" s="10">
        <v>8</v>
      </c>
      <c r="E1197" s="12">
        <v>17807.916687442568</v>
      </c>
      <c r="F1197" s="10">
        <v>8.5</v>
      </c>
      <c r="G1197" s="17">
        <f t="shared" si="18"/>
        <v>2</v>
      </c>
    </row>
    <row r="1198" spans="1:7">
      <c r="A1198" s="8" t="s">
        <v>8</v>
      </c>
      <c r="B1198" s="8" t="s">
        <v>3999</v>
      </c>
      <c r="C1198" s="10">
        <v>4</v>
      </c>
      <c r="D1198" s="10">
        <v>6</v>
      </c>
      <c r="E1198" s="12">
        <v>12465.541681209797</v>
      </c>
      <c r="F1198" s="10">
        <v>6</v>
      </c>
      <c r="G1198" s="17">
        <f t="shared" si="18"/>
        <v>1</v>
      </c>
    </row>
    <row r="1199" spans="1:7">
      <c r="A1199" s="8" t="s">
        <v>171</v>
      </c>
      <c r="B1199" s="8" t="s">
        <v>20</v>
      </c>
      <c r="C1199" s="10">
        <v>2</v>
      </c>
      <c r="D1199" s="10">
        <v>6</v>
      </c>
      <c r="E1199" s="12">
        <v>80000</v>
      </c>
      <c r="F1199" s="10">
        <v>6</v>
      </c>
      <c r="G1199" s="17">
        <f t="shared" si="18"/>
        <v>1</v>
      </c>
    </row>
    <row r="1200" spans="1:7">
      <c r="A1200" s="8" t="s">
        <v>15</v>
      </c>
      <c r="B1200" s="8" t="s">
        <v>52</v>
      </c>
      <c r="C1200" s="10">
        <v>4</v>
      </c>
      <c r="D1200" s="10">
        <v>11</v>
      </c>
      <c r="E1200" s="12">
        <v>100000</v>
      </c>
      <c r="F1200" s="10">
        <v>11</v>
      </c>
      <c r="G1200" s="17">
        <f t="shared" si="18"/>
        <v>2</v>
      </c>
    </row>
    <row r="1201" spans="1:7">
      <c r="A1201" s="8" t="s">
        <v>1011</v>
      </c>
      <c r="B1201" s="8" t="s">
        <v>310</v>
      </c>
      <c r="C1201" s="10">
        <v>3</v>
      </c>
      <c r="D1201" s="10">
        <v>25</v>
      </c>
      <c r="E1201" s="12">
        <v>49200</v>
      </c>
      <c r="F1201" s="10">
        <v>25</v>
      </c>
      <c r="G1201" s="17">
        <f t="shared" si="18"/>
        <v>5</v>
      </c>
    </row>
    <row r="1202" spans="1:7">
      <c r="A1202" s="8" t="s">
        <v>8</v>
      </c>
      <c r="B1202" s="8" t="s">
        <v>52</v>
      </c>
      <c r="C1202" s="10">
        <v>4</v>
      </c>
      <c r="D1202" s="10">
        <v>1</v>
      </c>
      <c r="E1202" s="12">
        <v>9000</v>
      </c>
      <c r="F1202" s="10">
        <v>1</v>
      </c>
      <c r="G1202" s="17">
        <f t="shared" si="18"/>
        <v>0</v>
      </c>
    </row>
    <row r="1203" spans="1:7">
      <c r="A1203" s="8" t="s">
        <v>8</v>
      </c>
      <c r="B1203" s="8" t="s">
        <v>20</v>
      </c>
      <c r="C1203" s="10">
        <v>4</v>
      </c>
      <c r="D1203" s="10">
        <v>6</v>
      </c>
      <c r="E1203" s="12">
        <v>5342.3750062327708</v>
      </c>
      <c r="F1203" s="10">
        <v>6</v>
      </c>
      <c r="G1203" s="17">
        <f t="shared" si="18"/>
        <v>1</v>
      </c>
    </row>
    <row r="1204" spans="1:7">
      <c r="A1204" s="8" t="s">
        <v>17</v>
      </c>
      <c r="B1204" s="8" t="s">
        <v>52</v>
      </c>
      <c r="C1204" s="10">
        <v>4</v>
      </c>
      <c r="D1204" s="10">
        <v>15</v>
      </c>
      <c r="E1204" s="12">
        <v>40000</v>
      </c>
      <c r="F1204" s="10">
        <v>15</v>
      </c>
      <c r="G1204" s="17">
        <f t="shared" si="18"/>
        <v>3</v>
      </c>
    </row>
    <row r="1205" spans="1:7">
      <c r="A1205" s="8" t="s">
        <v>71</v>
      </c>
      <c r="B1205" s="8" t="s">
        <v>20</v>
      </c>
      <c r="C1205" s="10">
        <v>4</v>
      </c>
      <c r="D1205" s="10">
        <v>2</v>
      </c>
      <c r="E1205" s="12">
        <v>40980.635073749385</v>
      </c>
      <c r="F1205" s="10">
        <v>2</v>
      </c>
      <c r="G1205" s="17">
        <f t="shared" si="18"/>
        <v>0</v>
      </c>
    </row>
    <row r="1206" spans="1:7">
      <c r="A1206" s="8" t="s">
        <v>71</v>
      </c>
      <c r="B1206" s="8" t="s">
        <v>310</v>
      </c>
      <c r="C1206" s="10">
        <v>3</v>
      </c>
      <c r="D1206" s="10">
        <v>8</v>
      </c>
      <c r="E1206" s="12">
        <v>45709.169889951241</v>
      </c>
      <c r="F1206" s="10">
        <v>8</v>
      </c>
      <c r="G1206" s="17">
        <f t="shared" si="18"/>
        <v>2</v>
      </c>
    </row>
    <row r="1207" spans="1:7">
      <c r="A1207" s="8" t="s">
        <v>8</v>
      </c>
      <c r="B1207" s="8" t="s">
        <v>52</v>
      </c>
      <c r="C1207" s="10">
        <v>4</v>
      </c>
      <c r="D1207" s="10">
        <v>1</v>
      </c>
      <c r="E1207" s="12">
        <v>7123.1666749770275</v>
      </c>
      <c r="F1207" s="10">
        <v>1</v>
      </c>
      <c r="G1207" s="17">
        <f t="shared" si="18"/>
        <v>0</v>
      </c>
    </row>
    <row r="1208" spans="1:7">
      <c r="A1208" s="8" t="s">
        <v>583</v>
      </c>
      <c r="B1208" s="8" t="s">
        <v>488</v>
      </c>
      <c r="C1208" s="10">
        <v>4</v>
      </c>
      <c r="D1208" s="10">
        <v>12</v>
      </c>
      <c r="E1208" s="12">
        <v>100000</v>
      </c>
      <c r="F1208" s="10">
        <v>12</v>
      </c>
      <c r="G1208" s="17">
        <f t="shared" si="18"/>
        <v>2</v>
      </c>
    </row>
    <row r="1209" spans="1:7">
      <c r="A1209" s="8" t="s">
        <v>628</v>
      </c>
      <c r="B1209" s="8" t="s">
        <v>20</v>
      </c>
      <c r="C1209" s="10">
        <v>4</v>
      </c>
      <c r="D1209" s="10">
        <v>15</v>
      </c>
      <c r="E1209" s="12">
        <v>78764.765217479682</v>
      </c>
      <c r="F1209" s="10">
        <v>15</v>
      </c>
      <c r="G1209" s="17">
        <f t="shared" si="18"/>
        <v>3</v>
      </c>
    </row>
    <row r="1210" spans="1:7">
      <c r="A1210" s="8" t="s">
        <v>84</v>
      </c>
      <c r="B1210" s="8" t="s">
        <v>20</v>
      </c>
      <c r="C1210" s="10">
        <v>3</v>
      </c>
      <c r="D1210" s="10">
        <v>10</v>
      </c>
      <c r="E1210" s="12">
        <v>152986.44846039536</v>
      </c>
      <c r="F1210" s="10">
        <v>10</v>
      </c>
      <c r="G1210" s="17">
        <f t="shared" si="18"/>
        <v>2</v>
      </c>
    </row>
    <row r="1211" spans="1:7">
      <c r="A1211" s="8" t="s">
        <v>36</v>
      </c>
      <c r="B1211" s="8" t="s">
        <v>20</v>
      </c>
      <c r="C1211" s="10">
        <v>5</v>
      </c>
      <c r="D1211" s="10">
        <v>12</v>
      </c>
      <c r="E1211" s="12">
        <v>44463.980364706273</v>
      </c>
      <c r="F1211" s="10">
        <v>12</v>
      </c>
      <c r="G1211" s="17">
        <f t="shared" si="18"/>
        <v>2</v>
      </c>
    </row>
    <row r="1212" spans="1:7">
      <c r="A1212" s="8" t="s">
        <v>628</v>
      </c>
      <c r="B1212" s="8" t="s">
        <v>356</v>
      </c>
      <c r="C1212" s="10">
        <v>2</v>
      </c>
      <c r="D1212" s="10">
        <v>8</v>
      </c>
      <c r="E1212" s="12">
        <v>38111.983169748237</v>
      </c>
      <c r="F1212" s="10">
        <v>8</v>
      </c>
      <c r="G1212" s="17">
        <f t="shared" si="18"/>
        <v>2</v>
      </c>
    </row>
    <row r="1213" spans="1:7">
      <c r="A1213" s="8" t="s">
        <v>71</v>
      </c>
      <c r="B1213" s="8" t="s">
        <v>52</v>
      </c>
      <c r="C1213" s="10">
        <v>4</v>
      </c>
      <c r="D1213" s="10">
        <v>20</v>
      </c>
      <c r="E1213" s="12">
        <v>118213.37040504631</v>
      </c>
      <c r="F1213" s="10">
        <v>20</v>
      </c>
      <c r="G1213" s="17">
        <f t="shared" si="18"/>
        <v>4</v>
      </c>
    </row>
    <row r="1214" spans="1:7">
      <c r="A1214" s="8" t="s">
        <v>71</v>
      </c>
      <c r="B1214" s="8" t="s">
        <v>310</v>
      </c>
      <c r="C1214" s="10">
        <v>3</v>
      </c>
      <c r="D1214" s="10">
        <v>10</v>
      </c>
      <c r="E1214" s="12">
        <v>39404.456801682099</v>
      </c>
      <c r="F1214" s="10">
        <v>10</v>
      </c>
      <c r="G1214" s="17">
        <f t="shared" si="18"/>
        <v>2</v>
      </c>
    </row>
    <row r="1215" spans="1:7">
      <c r="A1215" s="8" t="s">
        <v>24</v>
      </c>
      <c r="B1215" s="8" t="s">
        <v>356</v>
      </c>
      <c r="C1215" s="10">
        <v>2</v>
      </c>
      <c r="D1215" s="10">
        <v>3</v>
      </c>
      <c r="E1215" s="12">
        <v>90198.36016840415</v>
      </c>
      <c r="F1215" s="10">
        <v>3</v>
      </c>
      <c r="G1215" s="17">
        <f t="shared" si="18"/>
        <v>1</v>
      </c>
    </row>
    <row r="1216" spans="1:7">
      <c r="A1216" s="8" t="s">
        <v>71</v>
      </c>
      <c r="B1216" s="8" t="s">
        <v>67</v>
      </c>
      <c r="C1216" s="10">
        <v>4</v>
      </c>
      <c r="D1216" s="10">
        <v>14</v>
      </c>
      <c r="E1216" s="12">
        <v>47285.348162018527</v>
      </c>
      <c r="F1216" s="10">
        <v>14</v>
      </c>
      <c r="G1216" s="17">
        <f t="shared" si="18"/>
        <v>3</v>
      </c>
    </row>
    <row r="1217" spans="1:7">
      <c r="A1217" s="8" t="s">
        <v>15</v>
      </c>
      <c r="B1217" s="8" t="s">
        <v>310</v>
      </c>
      <c r="C1217" s="10">
        <v>4</v>
      </c>
      <c r="D1217" s="10">
        <v>1</v>
      </c>
      <c r="E1217" s="12">
        <v>56000</v>
      </c>
      <c r="F1217" s="10">
        <v>1</v>
      </c>
      <c r="G1217" s="17">
        <f t="shared" si="18"/>
        <v>0</v>
      </c>
    </row>
    <row r="1218" spans="1:7">
      <c r="A1218" s="8" t="s">
        <v>726</v>
      </c>
      <c r="B1218" s="8" t="s">
        <v>20</v>
      </c>
      <c r="C1218" s="10">
        <v>2</v>
      </c>
      <c r="D1218" s="10">
        <v>2</v>
      </c>
      <c r="E1218" s="12">
        <v>5082.6943786459069</v>
      </c>
      <c r="F1218" s="10">
        <v>2</v>
      </c>
      <c r="G1218" s="17">
        <f t="shared" si="18"/>
        <v>0</v>
      </c>
    </row>
    <row r="1219" spans="1:7">
      <c r="A1219" s="8" t="s">
        <v>71</v>
      </c>
      <c r="B1219" s="8" t="s">
        <v>310</v>
      </c>
      <c r="C1219" s="10">
        <v>5</v>
      </c>
      <c r="D1219" s="10">
        <v>10</v>
      </c>
      <c r="E1219" s="12">
        <v>53590.061250287661</v>
      </c>
      <c r="F1219" s="10">
        <v>10</v>
      </c>
      <c r="G1219" s="17">
        <f t="shared" ref="G1219:G1282" si="19">ROUND(F1219/5,0)</f>
        <v>2</v>
      </c>
    </row>
    <row r="1220" spans="1:7">
      <c r="A1220" s="8" t="s">
        <v>877</v>
      </c>
      <c r="B1220" s="8" t="s">
        <v>4001</v>
      </c>
      <c r="C1220" s="10">
        <v>5</v>
      </c>
      <c r="D1220" s="10">
        <v>17</v>
      </c>
      <c r="E1220" s="12">
        <v>76906.906752939132</v>
      </c>
      <c r="F1220" s="10">
        <v>17</v>
      </c>
      <c r="G1220" s="17">
        <f t="shared" si="19"/>
        <v>3</v>
      </c>
    </row>
    <row r="1221" spans="1:7">
      <c r="A1221" s="8" t="s">
        <v>15</v>
      </c>
      <c r="B1221" s="8" t="s">
        <v>20</v>
      </c>
      <c r="C1221" s="10">
        <v>4</v>
      </c>
      <c r="D1221" s="10">
        <v>5</v>
      </c>
      <c r="E1221" s="12">
        <v>85000</v>
      </c>
      <c r="F1221" s="10">
        <v>5</v>
      </c>
      <c r="G1221" s="17">
        <f t="shared" si="19"/>
        <v>1</v>
      </c>
    </row>
    <row r="1222" spans="1:7">
      <c r="A1222" s="8" t="s">
        <v>672</v>
      </c>
      <c r="B1222" s="8" t="s">
        <v>356</v>
      </c>
      <c r="C1222" s="10">
        <v>3</v>
      </c>
      <c r="D1222" s="10">
        <v>10</v>
      </c>
      <c r="E1222" s="12">
        <v>72000</v>
      </c>
      <c r="F1222" s="10">
        <v>10</v>
      </c>
      <c r="G1222" s="17">
        <f t="shared" si="19"/>
        <v>2</v>
      </c>
    </row>
    <row r="1223" spans="1:7">
      <c r="A1223" s="8" t="s">
        <v>15</v>
      </c>
      <c r="B1223" s="8" t="s">
        <v>20</v>
      </c>
      <c r="C1223" s="10">
        <v>2</v>
      </c>
      <c r="D1223" s="10">
        <v>7</v>
      </c>
      <c r="E1223" s="12">
        <v>55000</v>
      </c>
      <c r="F1223" s="10">
        <v>7</v>
      </c>
      <c r="G1223" s="17">
        <f t="shared" si="19"/>
        <v>1</v>
      </c>
    </row>
    <row r="1224" spans="1:7">
      <c r="A1224" s="8" t="s">
        <v>71</v>
      </c>
      <c r="B1224" s="8" t="s">
        <v>488</v>
      </c>
      <c r="C1224" s="10">
        <v>4</v>
      </c>
      <c r="D1224" s="10">
        <v>25</v>
      </c>
      <c r="E1224" s="12">
        <v>67775.665698893223</v>
      </c>
      <c r="F1224" s="10">
        <v>25</v>
      </c>
      <c r="G1224" s="17">
        <f t="shared" si="19"/>
        <v>5</v>
      </c>
    </row>
    <row r="1225" spans="1:7">
      <c r="A1225" s="8" t="s">
        <v>71</v>
      </c>
      <c r="B1225" s="8" t="s">
        <v>20</v>
      </c>
      <c r="C1225" s="10">
        <v>4</v>
      </c>
      <c r="D1225" s="10">
        <v>1</v>
      </c>
      <c r="E1225" s="12">
        <v>40586.590505732565</v>
      </c>
      <c r="F1225" s="10">
        <v>1</v>
      </c>
      <c r="G1225" s="17">
        <f t="shared" si="19"/>
        <v>0</v>
      </c>
    </row>
    <row r="1226" spans="1:7">
      <c r="A1226" s="8" t="s">
        <v>15</v>
      </c>
      <c r="B1226" s="8" t="s">
        <v>20</v>
      </c>
      <c r="C1226" s="10">
        <v>4</v>
      </c>
      <c r="D1226" s="10">
        <v>25</v>
      </c>
      <c r="E1226" s="12">
        <v>50846</v>
      </c>
      <c r="F1226" s="10">
        <v>25</v>
      </c>
      <c r="G1226" s="17">
        <f t="shared" si="19"/>
        <v>5</v>
      </c>
    </row>
    <row r="1227" spans="1:7">
      <c r="A1227" s="8" t="s">
        <v>15</v>
      </c>
      <c r="B1227" s="8" t="s">
        <v>310</v>
      </c>
      <c r="C1227" s="10">
        <v>5</v>
      </c>
      <c r="D1227" s="10">
        <v>16</v>
      </c>
      <c r="E1227" s="12">
        <v>63000</v>
      </c>
      <c r="F1227" s="10">
        <v>16</v>
      </c>
      <c r="G1227" s="17">
        <f t="shared" si="19"/>
        <v>3</v>
      </c>
    </row>
    <row r="1228" spans="1:7">
      <c r="A1228" s="8" t="s">
        <v>84</v>
      </c>
      <c r="B1228" s="8" t="s">
        <v>310</v>
      </c>
      <c r="C1228" s="10">
        <v>4</v>
      </c>
      <c r="D1228" s="10">
        <v>5</v>
      </c>
      <c r="E1228" s="12">
        <v>81592.772512210868</v>
      </c>
      <c r="F1228" s="10">
        <v>5</v>
      </c>
      <c r="G1228" s="17">
        <f t="shared" si="19"/>
        <v>1</v>
      </c>
    </row>
    <row r="1229" spans="1:7">
      <c r="A1229" s="8" t="s">
        <v>143</v>
      </c>
      <c r="B1229" s="8" t="s">
        <v>20</v>
      </c>
      <c r="C1229" s="10">
        <v>2</v>
      </c>
      <c r="D1229" s="10">
        <v>15</v>
      </c>
      <c r="E1229" s="12">
        <v>50700</v>
      </c>
      <c r="F1229" s="10">
        <v>15</v>
      </c>
      <c r="G1229" s="17">
        <f t="shared" si="19"/>
        <v>3</v>
      </c>
    </row>
    <row r="1230" spans="1:7">
      <c r="A1230" s="8" t="s">
        <v>71</v>
      </c>
      <c r="B1230" s="8" t="s">
        <v>20</v>
      </c>
      <c r="C1230" s="10">
        <v>4</v>
      </c>
      <c r="D1230" s="10">
        <v>1</v>
      </c>
      <c r="E1230" s="12">
        <v>31523.565441345683</v>
      </c>
      <c r="F1230" s="10">
        <v>1</v>
      </c>
      <c r="G1230" s="17">
        <f t="shared" si="19"/>
        <v>0</v>
      </c>
    </row>
    <row r="1231" spans="1:7">
      <c r="A1231" s="8" t="s">
        <v>15</v>
      </c>
      <c r="B1231" s="8" t="s">
        <v>20</v>
      </c>
      <c r="C1231" s="10">
        <v>2</v>
      </c>
      <c r="D1231" s="10">
        <v>6</v>
      </c>
      <c r="E1231" s="12">
        <v>70000</v>
      </c>
      <c r="F1231" s="10">
        <v>6</v>
      </c>
      <c r="G1231" s="17">
        <f t="shared" si="19"/>
        <v>1</v>
      </c>
    </row>
    <row r="1232" spans="1:7">
      <c r="A1232" s="8" t="s">
        <v>88</v>
      </c>
      <c r="B1232" s="8" t="s">
        <v>52</v>
      </c>
      <c r="C1232" s="10">
        <v>3</v>
      </c>
      <c r="D1232" s="10">
        <v>15</v>
      </c>
      <c r="E1232" s="12">
        <v>63918.498996971248</v>
      </c>
      <c r="F1232" s="10">
        <v>15</v>
      </c>
      <c r="G1232" s="17">
        <f t="shared" si="19"/>
        <v>3</v>
      </c>
    </row>
    <row r="1233" spans="1:7">
      <c r="A1233" s="8" t="s">
        <v>1411</v>
      </c>
      <c r="B1233" s="8" t="s">
        <v>20</v>
      </c>
      <c r="C1233" s="10">
        <v>5</v>
      </c>
      <c r="D1233" s="10">
        <v>2</v>
      </c>
      <c r="E1233" s="12">
        <v>7261.724659606657</v>
      </c>
      <c r="F1233" s="10">
        <v>2</v>
      </c>
      <c r="G1233" s="17">
        <f t="shared" si="19"/>
        <v>0</v>
      </c>
    </row>
    <row r="1234" spans="1:7">
      <c r="A1234" s="8" t="s">
        <v>1118</v>
      </c>
      <c r="B1234" s="8" t="s">
        <v>279</v>
      </c>
      <c r="C1234" s="10">
        <v>4</v>
      </c>
      <c r="D1234" s="10">
        <v>2</v>
      </c>
      <c r="E1234" s="12">
        <v>11404.820437438224</v>
      </c>
      <c r="F1234" s="10">
        <v>2</v>
      </c>
      <c r="G1234" s="17">
        <f t="shared" si="19"/>
        <v>0</v>
      </c>
    </row>
    <row r="1235" spans="1:7">
      <c r="A1235" s="8" t="s">
        <v>171</v>
      </c>
      <c r="B1235" s="8" t="s">
        <v>356</v>
      </c>
      <c r="C1235" s="10">
        <v>2</v>
      </c>
      <c r="D1235" s="10">
        <v>5</v>
      </c>
      <c r="E1235" s="12">
        <v>120000</v>
      </c>
      <c r="F1235" s="10">
        <v>5</v>
      </c>
      <c r="G1235" s="17">
        <f t="shared" si="19"/>
        <v>1</v>
      </c>
    </row>
    <row r="1236" spans="1:7">
      <c r="A1236" s="8" t="s">
        <v>84</v>
      </c>
      <c r="B1236" s="8" t="s">
        <v>20</v>
      </c>
      <c r="C1236" s="10">
        <v>4</v>
      </c>
      <c r="D1236" s="10">
        <v>5</v>
      </c>
      <c r="E1236" s="12">
        <v>91791.869076237213</v>
      </c>
      <c r="F1236" s="10">
        <v>5</v>
      </c>
      <c r="G1236" s="17">
        <f t="shared" si="19"/>
        <v>1</v>
      </c>
    </row>
    <row r="1237" spans="1:7">
      <c r="A1237" s="8" t="s">
        <v>84</v>
      </c>
      <c r="B1237" s="8" t="s">
        <v>20</v>
      </c>
      <c r="C1237" s="10">
        <v>3</v>
      </c>
      <c r="D1237" s="10">
        <v>7</v>
      </c>
      <c r="E1237" s="12">
        <v>112190.06220428993</v>
      </c>
      <c r="F1237" s="10">
        <v>7</v>
      </c>
      <c r="G1237" s="17">
        <f t="shared" si="19"/>
        <v>1</v>
      </c>
    </row>
    <row r="1238" spans="1:7">
      <c r="A1238" s="8" t="s">
        <v>15</v>
      </c>
      <c r="B1238" s="8" t="s">
        <v>52</v>
      </c>
      <c r="C1238" s="10">
        <v>3</v>
      </c>
      <c r="D1238" s="10">
        <v>18</v>
      </c>
      <c r="E1238" s="12">
        <v>40000</v>
      </c>
      <c r="F1238" s="10">
        <v>18</v>
      </c>
      <c r="G1238" s="17">
        <f t="shared" si="19"/>
        <v>4</v>
      </c>
    </row>
    <row r="1239" spans="1:7">
      <c r="A1239" s="8" t="s">
        <v>15</v>
      </c>
      <c r="B1239" s="8" t="s">
        <v>310</v>
      </c>
      <c r="C1239" s="10">
        <v>4</v>
      </c>
      <c r="D1239" s="10">
        <v>12</v>
      </c>
      <c r="E1239" s="12">
        <v>107000</v>
      </c>
      <c r="F1239" s="10">
        <v>12</v>
      </c>
      <c r="G1239" s="17">
        <f t="shared" si="19"/>
        <v>2</v>
      </c>
    </row>
    <row r="1240" spans="1:7">
      <c r="A1240" s="8" t="s">
        <v>15</v>
      </c>
      <c r="B1240" s="8" t="s">
        <v>52</v>
      </c>
      <c r="C1240" s="10">
        <v>4</v>
      </c>
      <c r="D1240" s="10">
        <v>10</v>
      </c>
      <c r="E1240" s="12">
        <v>82000</v>
      </c>
      <c r="F1240" s="10">
        <v>10</v>
      </c>
      <c r="G1240" s="17">
        <f t="shared" si="19"/>
        <v>2</v>
      </c>
    </row>
    <row r="1241" spans="1:7">
      <c r="A1241" s="8" t="s">
        <v>84</v>
      </c>
      <c r="B1241" s="8" t="s">
        <v>356</v>
      </c>
      <c r="C1241" s="10">
        <v>4</v>
      </c>
      <c r="D1241" s="10">
        <v>15</v>
      </c>
      <c r="E1241" s="12">
        <v>101990.96564026357</v>
      </c>
      <c r="F1241" s="10">
        <v>15</v>
      </c>
      <c r="G1241" s="17">
        <f t="shared" si="19"/>
        <v>3</v>
      </c>
    </row>
    <row r="1242" spans="1:7">
      <c r="A1242" s="8" t="s">
        <v>84</v>
      </c>
      <c r="B1242" s="8" t="s">
        <v>52</v>
      </c>
      <c r="C1242" s="10">
        <v>3</v>
      </c>
      <c r="D1242" s="10">
        <v>4</v>
      </c>
      <c r="E1242" s="12">
        <v>43000</v>
      </c>
      <c r="F1242" s="10">
        <v>4</v>
      </c>
      <c r="G1242" s="17">
        <f t="shared" si="19"/>
        <v>1</v>
      </c>
    </row>
    <row r="1243" spans="1:7">
      <c r="A1243" s="8" t="s">
        <v>15</v>
      </c>
      <c r="B1243" s="8" t="s">
        <v>488</v>
      </c>
      <c r="C1243" s="10">
        <v>4</v>
      </c>
      <c r="D1243" s="10">
        <v>20</v>
      </c>
      <c r="E1243" s="12">
        <v>69000</v>
      </c>
      <c r="F1243" s="10">
        <v>20</v>
      </c>
      <c r="G1243" s="17">
        <f t="shared" si="19"/>
        <v>4</v>
      </c>
    </row>
    <row r="1244" spans="1:7">
      <c r="A1244" s="8" t="s">
        <v>8</v>
      </c>
      <c r="B1244" s="8" t="s">
        <v>52</v>
      </c>
      <c r="C1244" s="10">
        <v>3</v>
      </c>
      <c r="D1244" s="10">
        <v>3</v>
      </c>
      <c r="E1244" s="12">
        <v>30000</v>
      </c>
      <c r="F1244" s="10">
        <v>3</v>
      </c>
      <c r="G1244" s="17">
        <f t="shared" si="19"/>
        <v>1</v>
      </c>
    </row>
    <row r="1245" spans="1:7">
      <c r="A1245" s="8" t="s">
        <v>84</v>
      </c>
      <c r="B1245" s="8" t="s">
        <v>20</v>
      </c>
      <c r="C1245" s="10">
        <v>2</v>
      </c>
      <c r="D1245" s="10">
        <v>2</v>
      </c>
      <c r="E1245" s="12">
        <v>48955.663507326513</v>
      </c>
      <c r="F1245" s="10">
        <v>2</v>
      </c>
      <c r="G1245" s="17">
        <f t="shared" si="19"/>
        <v>0</v>
      </c>
    </row>
    <row r="1246" spans="1:7">
      <c r="A1246" s="8" t="s">
        <v>15</v>
      </c>
      <c r="B1246" s="8" t="s">
        <v>52</v>
      </c>
      <c r="C1246" s="10">
        <v>4</v>
      </c>
      <c r="D1246" s="10">
        <v>8</v>
      </c>
      <c r="E1246" s="12">
        <v>70000</v>
      </c>
      <c r="F1246" s="10">
        <v>8</v>
      </c>
      <c r="G1246" s="17">
        <f t="shared" si="19"/>
        <v>2</v>
      </c>
    </row>
    <row r="1247" spans="1:7">
      <c r="A1247" s="8" t="s">
        <v>15</v>
      </c>
      <c r="B1247" s="8" t="s">
        <v>20</v>
      </c>
      <c r="C1247" s="10">
        <v>4</v>
      </c>
      <c r="D1247" s="10">
        <v>7</v>
      </c>
      <c r="E1247" s="12">
        <v>45000</v>
      </c>
      <c r="F1247" s="10">
        <v>7</v>
      </c>
      <c r="G1247" s="17">
        <f t="shared" si="19"/>
        <v>1</v>
      </c>
    </row>
    <row r="1248" spans="1:7">
      <c r="A1248" s="8" t="s">
        <v>1118</v>
      </c>
      <c r="B1248" s="8" t="s">
        <v>4001</v>
      </c>
      <c r="C1248" s="10">
        <v>5</v>
      </c>
      <c r="D1248" s="10">
        <v>12</v>
      </c>
      <c r="E1248" s="12">
        <v>35000</v>
      </c>
      <c r="F1248" s="10">
        <v>12</v>
      </c>
      <c r="G1248" s="17">
        <f t="shared" si="19"/>
        <v>2</v>
      </c>
    </row>
    <row r="1249" spans="1:7">
      <c r="A1249" s="8" t="s">
        <v>8</v>
      </c>
      <c r="B1249" s="8" t="s">
        <v>52</v>
      </c>
      <c r="C1249" s="10">
        <v>3</v>
      </c>
      <c r="D1249" s="10">
        <v>29</v>
      </c>
      <c r="E1249" s="12">
        <v>8903.9583437212841</v>
      </c>
      <c r="F1249" s="10">
        <v>29</v>
      </c>
      <c r="G1249" s="17">
        <f t="shared" si="19"/>
        <v>6</v>
      </c>
    </row>
    <row r="1250" spans="1:7">
      <c r="A1250" s="8" t="s">
        <v>1118</v>
      </c>
      <c r="B1250" s="8" t="s">
        <v>52</v>
      </c>
      <c r="C1250" s="10">
        <v>3</v>
      </c>
      <c r="D1250" s="10">
        <v>20</v>
      </c>
      <c r="E1250" s="12">
        <v>28353.650809742252</v>
      </c>
      <c r="F1250" s="10">
        <v>20</v>
      </c>
      <c r="G1250" s="17">
        <f t="shared" si="19"/>
        <v>4</v>
      </c>
    </row>
    <row r="1251" spans="1:7">
      <c r="A1251" s="8" t="s">
        <v>8</v>
      </c>
      <c r="B1251" s="8" t="s">
        <v>20</v>
      </c>
      <c r="C1251" s="10">
        <v>4</v>
      </c>
      <c r="D1251" s="10">
        <v>10</v>
      </c>
      <c r="E1251" s="12">
        <v>11800</v>
      </c>
      <c r="F1251" s="10">
        <v>10</v>
      </c>
      <c r="G1251" s="17">
        <f t="shared" si="19"/>
        <v>2</v>
      </c>
    </row>
    <row r="1252" spans="1:7">
      <c r="A1252" s="8" t="s">
        <v>8</v>
      </c>
      <c r="B1252" s="8" t="s">
        <v>52</v>
      </c>
      <c r="C1252" s="10">
        <v>5</v>
      </c>
      <c r="D1252" s="10">
        <v>6</v>
      </c>
      <c r="E1252" s="12">
        <v>6410.8500074793246</v>
      </c>
      <c r="F1252" s="10">
        <v>6</v>
      </c>
      <c r="G1252" s="17">
        <f t="shared" si="19"/>
        <v>1</v>
      </c>
    </row>
    <row r="1253" spans="1:7">
      <c r="A1253" s="8" t="s">
        <v>15</v>
      </c>
      <c r="B1253" s="8" t="s">
        <v>20</v>
      </c>
      <c r="C1253" s="10">
        <v>4</v>
      </c>
      <c r="D1253" s="10">
        <v>3</v>
      </c>
      <c r="E1253" s="12">
        <v>50000</v>
      </c>
      <c r="F1253" s="10">
        <v>3</v>
      </c>
      <c r="G1253" s="17">
        <f t="shared" si="19"/>
        <v>1</v>
      </c>
    </row>
    <row r="1254" spans="1:7">
      <c r="A1254" s="8" t="s">
        <v>716</v>
      </c>
      <c r="B1254" s="8" t="s">
        <v>52</v>
      </c>
      <c r="C1254" s="10">
        <v>5</v>
      </c>
      <c r="D1254" s="10">
        <v>10</v>
      </c>
      <c r="E1254" s="12">
        <v>85000</v>
      </c>
      <c r="F1254" s="10">
        <v>10</v>
      </c>
      <c r="G1254" s="17">
        <f t="shared" si="19"/>
        <v>2</v>
      </c>
    </row>
    <row r="1255" spans="1:7">
      <c r="A1255" s="8" t="s">
        <v>8</v>
      </c>
      <c r="B1255" s="8" t="s">
        <v>52</v>
      </c>
      <c r="C1255" s="10">
        <v>3</v>
      </c>
      <c r="D1255" s="10">
        <v>10</v>
      </c>
      <c r="E1255" s="12">
        <v>17807.916687442568</v>
      </c>
      <c r="F1255" s="10">
        <v>10</v>
      </c>
      <c r="G1255" s="17">
        <f t="shared" si="19"/>
        <v>2</v>
      </c>
    </row>
    <row r="1256" spans="1:7">
      <c r="A1256" s="8" t="s">
        <v>8</v>
      </c>
      <c r="B1256" s="8" t="s">
        <v>488</v>
      </c>
      <c r="C1256" s="10">
        <v>5</v>
      </c>
      <c r="D1256" s="10">
        <v>8</v>
      </c>
      <c r="E1256" s="12">
        <v>16027.125018698311</v>
      </c>
      <c r="F1256" s="10">
        <v>8</v>
      </c>
      <c r="G1256" s="17">
        <f t="shared" si="19"/>
        <v>2</v>
      </c>
    </row>
    <row r="1257" spans="1:7">
      <c r="A1257" s="8" t="s">
        <v>15</v>
      </c>
      <c r="B1257" s="8" t="s">
        <v>4001</v>
      </c>
      <c r="C1257" s="10">
        <v>5</v>
      </c>
      <c r="D1257" s="10">
        <v>27</v>
      </c>
      <c r="E1257" s="12">
        <v>192000</v>
      </c>
      <c r="F1257" s="10">
        <v>27</v>
      </c>
      <c r="G1257" s="17">
        <f t="shared" si="19"/>
        <v>5</v>
      </c>
    </row>
    <row r="1258" spans="1:7">
      <c r="A1258" s="8" t="s">
        <v>15</v>
      </c>
      <c r="B1258" s="8" t="s">
        <v>20</v>
      </c>
      <c r="C1258" s="10">
        <v>5</v>
      </c>
      <c r="D1258" s="10">
        <v>6</v>
      </c>
      <c r="E1258" s="12">
        <v>54000</v>
      </c>
      <c r="F1258" s="10">
        <v>6</v>
      </c>
      <c r="G1258" s="17">
        <f t="shared" si="19"/>
        <v>1</v>
      </c>
    </row>
    <row r="1259" spans="1:7">
      <c r="A1259" s="8" t="s">
        <v>8</v>
      </c>
      <c r="B1259" s="8" t="s">
        <v>52</v>
      </c>
      <c r="C1259" s="10">
        <v>4</v>
      </c>
      <c r="D1259" s="10">
        <v>12</v>
      </c>
      <c r="E1259" s="12">
        <v>18000</v>
      </c>
      <c r="F1259" s="10">
        <v>12</v>
      </c>
      <c r="G1259" s="17">
        <f t="shared" si="19"/>
        <v>2</v>
      </c>
    </row>
    <row r="1260" spans="1:7">
      <c r="A1260" s="8" t="s">
        <v>8</v>
      </c>
      <c r="B1260" s="8" t="s">
        <v>3999</v>
      </c>
      <c r="C1260" s="10">
        <v>3</v>
      </c>
      <c r="D1260" s="10">
        <v>5</v>
      </c>
      <c r="E1260" s="12">
        <v>5342.3750062327708</v>
      </c>
      <c r="F1260" s="10">
        <v>5</v>
      </c>
      <c r="G1260" s="17">
        <f t="shared" si="19"/>
        <v>1</v>
      </c>
    </row>
    <row r="1261" spans="1:7">
      <c r="A1261" s="8" t="s">
        <v>8</v>
      </c>
      <c r="B1261" s="8" t="s">
        <v>52</v>
      </c>
      <c r="C1261" s="10">
        <v>5</v>
      </c>
      <c r="D1261" s="10">
        <v>3</v>
      </c>
      <c r="E1261" s="12">
        <v>7123.1666749770275</v>
      </c>
      <c r="F1261" s="10">
        <v>3</v>
      </c>
      <c r="G1261" s="17">
        <f t="shared" si="19"/>
        <v>1</v>
      </c>
    </row>
    <row r="1262" spans="1:7">
      <c r="A1262" s="8" t="s">
        <v>1444</v>
      </c>
      <c r="B1262" s="8" t="s">
        <v>52</v>
      </c>
      <c r="C1262" s="10">
        <v>4</v>
      </c>
      <c r="D1262" s="10">
        <v>10</v>
      </c>
      <c r="E1262" s="12">
        <v>15000</v>
      </c>
      <c r="F1262" s="10">
        <v>10</v>
      </c>
      <c r="G1262" s="17">
        <f t="shared" si="19"/>
        <v>2</v>
      </c>
    </row>
    <row r="1263" spans="1:7">
      <c r="A1263" s="8" t="s">
        <v>8</v>
      </c>
      <c r="B1263" s="8" t="s">
        <v>20</v>
      </c>
      <c r="C1263" s="10">
        <v>4</v>
      </c>
      <c r="D1263" s="10">
        <v>12</v>
      </c>
      <c r="E1263" s="12">
        <v>14000</v>
      </c>
      <c r="F1263" s="10">
        <v>12</v>
      </c>
      <c r="G1263" s="17">
        <f t="shared" si="19"/>
        <v>2</v>
      </c>
    </row>
    <row r="1264" spans="1:7">
      <c r="A1264" s="8" t="s">
        <v>8</v>
      </c>
      <c r="B1264" s="8" t="s">
        <v>20</v>
      </c>
      <c r="C1264" s="10">
        <v>5</v>
      </c>
      <c r="D1264" s="10">
        <v>4</v>
      </c>
      <c r="E1264" s="12">
        <v>8000</v>
      </c>
      <c r="F1264" s="10">
        <v>4</v>
      </c>
      <c r="G1264" s="17">
        <f t="shared" si="19"/>
        <v>1</v>
      </c>
    </row>
    <row r="1265" spans="1:7">
      <c r="A1265" s="8" t="s">
        <v>347</v>
      </c>
      <c r="B1265" s="8" t="s">
        <v>67</v>
      </c>
      <c r="C1265" s="10">
        <v>3</v>
      </c>
      <c r="D1265" s="10">
        <v>7</v>
      </c>
      <c r="E1265" s="12">
        <v>12500</v>
      </c>
      <c r="F1265" s="10">
        <v>7</v>
      </c>
      <c r="G1265" s="17">
        <f t="shared" si="19"/>
        <v>1</v>
      </c>
    </row>
    <row r="1266" spans="1:7">
      <c r="A1266" s="8" t="s">
        <v>15</v>
      </c>
      <c r="B1266" s="8" t="s">
        <v>310</v>
      </c>
      <c r="C1266" s="10">
        <v>4</v>
      </c>
      <c r="D1266" s="10">
        <v>12</v>
      </c>
      <c r="E1266" s="12">
        <v>140000</v>
      </c>
      <c r="F1266" s="10">
        <v>12</v>
      </c>
      <c r="G1266" s="17">
        <f t="shared" si="19"/>
        <v>2</v>
      </c>
    </row>
    <row r="1267" spans="1:7">
      <c r="A1267" s="8" t="s">
        <v>17</v>
      </c>
      <c r="B1267" s="8" t="s">
        <v>356</v>
      </c>
      <c r="C1267" s="10">
        <v>4</v>
      </c>
      <c r="D1267" s="10">
        <v>1</v>
      </c>
      <c r="E1267" s="12">
        <v>12000</v>
      </c>
      <c r="F1267" s="10">
        <v>1</v>
      </c>
      <c r="G1267" s="17">
        <f t="shared" si="19"/>
        <v>0</v>
      </c>
    </row>
    <row r="1268" spans="1:7">
      <c r="A1268" s="8" t="s">
        <v>59</v>
      </c>
      <c r="B1268" s="8" t="s">
        <v>20</v>
      </c>
      <c r="C1268" s="10">
        <v>3</v>
      </c>
      <c r="D1268" s="10">
        <v>15</v>
      </c>
      <c r="E1268" s="12">
        <v>38111.983169748237</v>
      </c>
      <c r="F1268" s="10">
        <v>15</v>
      </c>
      <c r="G1268" s="17">
        <f t="shared" si="19"/>
        <v>3</v>
      </c>
    </row>
    <row r="1269" spans="1:7">
      <c r="A1269" s="8" t="s">
        <v>8</v>
      </c>
      <c r="B1269" s="8" t="s">
        <v>52</v>
      </c>
      <c r="C1269" s="10">
        <v>3</v>
      </c>
      <c r="D1269" s="10">
        <v>2</v>
      </c>
      <c r="E1269" s="12">
        <v>10684.750012465542</v>
      </c>
      <c r="F1269" s="10">
        <v>2</v>
      </c>
      <c r="G1269" s="17">
        <f t="shared" si="19"/>
        <v>0</v>
      </c>
    </row>
    <row r="1270" spans="1:7">
      <c r="A1270" s="8" t="s">
        <v>8</v>
      </c>
      <c r="B1270" s="8" t="s">
        <v>20</v>
      </c>
      <c r="C1270" s="10">
        <v>4</v>
      </c>
      <c r="D1270" s="10">
        <v>1</v>
      </c>
      <c r="E1270" s="12">
        <v>6232.7708406048987</v>
      </c>
      <c r="F1270" s="10">
        <v>1.5</v>
      </c>
      <c r="G1270" s="17">
        <f t="shared" si="19"/>
        <v>0</v>
      </c>
    </row>
    <row r="1271" spans="1:7">
      <c r="A1271" s="8" t="s">
        <v>17</v>
      </c>
      <c r="B1271" s="8" t="s">
        <v>20</v>
      </c>
      <c r="C1271" s="10">
        <v>5</v>
      </c>
      <c r="D1271" s="10">
        <v>8</v>
      </c>
      <c r="E1271" s="12">
        <v>45000</v>
      </c>
      <c r="F1271" s="10">
        <v>8</v>
      </c>
      <c r="G1271" s="17">
        <f t="shared" si="19"/>
        <v>2</v>
      </c>
    </row>
    <row r="1272" spans="1:7">
      <c r="A1272" s="8" t="s">
        <v>15</v>
      </c>
      <c r="B1272" s="8" t="s">
        <v>52</v>
      </c>
      <c r="C1272" s="10">
        <v>2</v>
      </c>
      <c r="D1272" s="10">
        <v>6</v>
      </c>
      <c r="E1272" s="12">
        <v>80000</v>
      </c>
      <c r="F1272" s="10">
        <v>6</v>
      </c>
      <c r="G1272" s="17">
        <f t="shared" si="19"/>
        <v>1</v>
      </c>
    </row>
    <row r="1273" spans="1:7">
      <c r="A1273" s="8" t="s">
        <v>8</v>
      </c>
      <c r="B1273" s="8" t="s">
        <v>20</v>
      </c>
      <c r="C1273" s="10">
        <v>4</v>
      </c>
      <c r="D1273" s="10">
        <v>7</v>
      </c>
      <c r="E1273" s="12">
        <v>26711.875031163851</v>
      </c>
      <c r="F1273" s="10">
        <v>7</v>
      </c>
      <c r="G1273" s="17">
        <f t="shared" si="19"/>
        <v>1</v>
      </c>
    </row>
    <row r="1274" spans="1:7">
      <c r="A1274" s="8" t="s">
        <v>1458</v>
      </c>
      <c r="B1274" s="8" t="s">
        <v>20</v>
      </c>
      <c r="C1274" s="10">
        <v>4</v>
      </c>
      <c r="D1274" s="10">
        <v>17</v>
      </c>
      <c r="E1274" s="12">
        <v>100000</v>
      </c>
      <c r="F1274" s="10">
        <v>17</v>
      </c>
      <c r="G1274" s="17">
        <f t="shared" si="19"/>
        <v>3</v>
      </c>
    </row>
    <row r="1275" spans="1:7">
      <c r="A1275" s="8" t="s">
        <v>84</v>
      </c>
      <c r="B1275" s="8" t="s">
        <v>52</v>
      </c>
      <c r="C1275" s="10">
        <v>4</v>
      </c>
      <c r="D1275" s="10">
        <v>10</v>
      </c>
      <c r="E1275" s="12">
        <v>69353.856635379227</v>
      </c>
      <c r="F1275" s="10">
        <v>10</v>
      </c>
      <c r="G1275" s="17">
        <f t="shared" si="19"/>
        <v>2</v>
      </c>
    </row>
    <row r="1276" spans="1:7">
      <c r="A1276" s="8" t="s">
        <v>84</v>
      </c>
      <c r="B1276" s="8" t="s">
        <v>488</v>
      </c>
      <c r="C1276" s="10">
        <v>4</v>
      </c>
      <c r="D1276" s="10">
        <v>30</v>
      </c>
      <c r="E1276" s="12">
        <v>49975.573163729154</v>
      </c>
      <c r="F1276" s="10">
        <v>30</v>
      </c>
      <c r="G1276" s="17">
        <f t="shared" si="19"/>
        <v>6</v>
      </c>
    </row>
    <row r="1277" spans="1:7">
      <c r="A1277" s="8" t="s">
        <v>8</v>
      </c>
      <c r="B1277" s="8" t="s">
        <v>52</v>
      </c>
      <c r="C1277" s="10">
        <v>3</v>
      </c>
      <c r="D1277" s="10">
        <v>5</v>
      </c>
      <c r="E1277" s="12">
        <v>10239.552095279476</v>
      </c>
      <c r="F1277" s="10">
        <v>5</v>
      </c>
      <c r="G1277" s="17">
        <f t="shared" si="19"/>
        <v>1</v>
      </c>
    </row>
    <row r="1278" spans="1:7">
      <c r="A1278" s="8" t="s">
        <v>8</v>
      </c>
      <c r="B1278" s="8" t="s">
        <v>279</v>
      </c>
      <c r="C1278" s="10">
        <v>4</v>
      </c>
      <c r="D1278" s="10">
        <v>2</v>
      </c>
      <c r="E1278" s="12">
        <v>8903.9583437212841</v>
      </c>
      <c r="F1278" s="10">
        <v>2</v>
      </c>
      <c r="G1278" s="17">
        <f t="shared" si="19"/>
        <v>0</v>
      </c>
    </row>
    <row r="1279" spans="1:7">
      <c r="A1279" s="8" t="s">
        <v>1176</v>
      </c>
      <c r="B1279" s="8" t="s">
        <v>20</v>
      </c>
      <c r="C1279" s="10">
        <v>3</v>
      </c>
      <c r="D1279" s="10">
        <v>10</v>
      </c>
      <c r="E1279" s="12">
        <v>36000</v>
      </c>
      <c r="F1279" s="10">
        <v>10</v>
      </c>
      <c r="G1279" s="17">
        <f t="shared" si="19"/>
        <v>2</v>
      </c>
    </row>
    <row r="1280" spans="1:7">
      <c r="A1280" s="8" t="s">
        <v>8</v>
      </c>
      <c r="B1280" s="8" t="s">
        <v>3999</v>
      </c>
      <c r="C1280" s="10">
        <v>2</v>
      </c>
      <c r="D1280" s="10">
        <v>4</v>
      </c>
      <c r="E1280" s="12">
        <v>3739.6625043629392</v>
      </c>
      <c r="F1280" s="10">
        <v>4.5</v>
      </c>
      <c r="G1280" s="17">
        <f t="shared" si="19"/>
        <v>1</v>
      </c>
    </row>
    <row r="1281" spans="1:7">
      <c r="A1281" s="8" t="s">
        <v>628</v>
      </c>
      <c r="B1281" s="8" t="s">
        <v>20</v>
      </c>
      <c r="C1281" s="10">
        <v>4</v>
      </c>
      <c r="D1281" s="10">
        <v>8</v>
      </c>
      <c r="E1281" s="12">
        <v>61614.372791092981</v>
      </c>
      <c r="F1281" s="10">
        <v>8</v>
      </c>
      <c r="G1281" s="17">
        <f t="shared" si="19"/>
        <v>2</v>
      </c>
    </row>
    <row r="1282" spans="1:7">
      <c r="A1282" s="8" t="s">
        <v>8</v>
      </c>
      <c r="B1282" s="8" t="s">
        <v>3999</v>
      </c>
      <c r="C1282" s="10">
        <v>3</v>
      </c>
      <c r="D1282" s="10">
        <v>3</v>
      </c>
      <c r="E1282" s="12">
        <v>3561.5833374885137</v>
      </c>
      <c r="F1282" s="10">
        <v>3</v>
      </c>
      <c r="G1282" s="17">
        <f t="shared" si="19"/>
        <v>1</v>
      </c>
    </row>
    <row r="1283" spans="1:7">
      <c r="A1283" s="8" t="s">
        <v>8</v>
      </c>
      <c r="B1283" s="8" t="s">
        <v>20</v>
      </c>
      <c r="C1283" s="10">
        <v>5</v>
      </c>
      <c r="D1283" s="10">
        <v>6</v>
      </c>
      <c r="E1283" s="12">
        <v>6410.8500074793246</v>
      </c>
      <c r="F1283" s="10">
        <v>6</v>
      </c>
      <c r="G1283" s="17">
        <f t="shared" ref="G1283:G1346" si="20">ROUND(F1283/5,0)</f>
        <v>1</v>
      </c>
    </row>
    <row r="1284" spans="1:7">
      <c r="A1284" s="8" t="s">
        <v>628</v>
      </c>
      <c r="B1284" s="8" t="s">
        <v>20</v>
      </c>
      <c r="C1284" s="10">
        <v>2</v>
      </c>
      <c r="D1284" s="10">
        <v>5</v>
      </c>
      <c r="E1284" s="12">
        <v>36206.384011260823</v>
      </c>
      <c r="F1284" s="10">
        <v>5</v>
      </c>
      <c r="G1284" s="17">
        <f t="shared" si="20"/>
        <v>1</v>
      </c>
    </row>
    <row r="1285" spans="1:7">
      <c r="A1285" s="8" t="s">
        <v>8</v>
      </c>
      <c r="B1285" s="8" t="s">
        <v>52</v>
      </c>
      <c r="C1285" s="10">
        <v>3</v>
      </c>
      <c r="D1285" s="10">
        <v>20</v>
      </c>
      <c r="E1285" s="12">
        <v>13500</v>
      </c>
      <c r="F1285" s="10">
        <v>20</v>
      </c>
      <c r="G1285" s="17">
        <f t="shared" si="20"/>
        <v>4</v>
      </c>
    </row>
    <row r="1286" spans="1:7">
      <c r="A1286" s="8" t="s">
        <v>716</v>
      </c>
      <c r="B1286" s="8" t="s">
        <v>310</v>
      </c>
      <c r="C1286" s="10">
        <v>4</v>
      </c>
      <c r="D1286" s="10">
        <v>2</v>
      </c>
      <c r="E1286" s="12">
        <v>3000</v>
      </c>
      <c r="F1286" s="10">
        <v>2</v>
      </c>
      <c r="G1286" s="17">
        <f t="shared" si="20"/>
        <v>0</v>
      </c>
    </row>
    <row r="1287" spans="1:7">
      <c r="A1287" s="8" t="s">
        <v>8</v>
      </c>
      <c r="B1287" s="8" t="s">
        <v>52</v>
      </c>
      <c r="C1287" s="10">
        <v>4</v>
      </c>
      <c r="D1287" s="10">
        <v>9</v>
      </c>
      <c r="E1287" s="12">
        <v>21369.500024931083</v>
      </c>
      <c r="F1287" s="10">
        <v>9</v>
      </c>
      <c r="G1287" s="17">
        <f t="shared" si="20"/>
        <v>2</v>
      </c>
    </row>
    <row r="1288" spans="1:7">
      <c r="A1288" s="8" t="s">
        <v>8</v>
      </c>
      <c r="B1288" s="8" t="s">
        <v>52</v>
      </c>
      <c r="C1288" s="10">
        <v>3</v>
      </c>
      <c r="D1288" s="10">
        <v>28</v>
      </c>
      <c r="E1288" s="12">
        <v>10684.750012465542</v>
      </c>
      <c r="F1288" s="10">
        <v>28</v>
      </c>
      <c r="G1288" s="17">
        <f t="shared" si="20"/>
        <v>6</v>
      </c>
    </row>
    <row r="1289" spans="1:7">
      <c r="A1289" s="8" t="s">
        <v>24</v>
      </c>
      <c r="B1289" s="8" t="s">
        <v>52</v>
      </c>
      <c r="C1289" s="10">
        <v>2</v>
      </c>
      <c r="D1289" s="10">
        <v>25</v>
      </c>
      <c r="E1289" s="12">
        <v>176585.52201983347</v>
      </c>
      <c r="F1289" s="10">
        <v>25</v>
      </c>
      <c r="G1289" s="17">
        <f t="shared" si="20"/>
        <v>5</v>
      </c>
    </row>
    <row r="1290" spans="1:7">
      <c r="A1290" s="8" t="s">
        <v>106</v>
      </c>
      <c r="B1290" s="8" t="s">
        <v>52</v>
      </c>
      <c r="C1290" s="10">
        <v>5</v>
      </c>
      <c r="D1290" s="10">
        <v>7</v>
      </c>
      <c r="E1290" s="12">
        <v>54627.175876639136</v>
      </c>
      <c r="F1290" s="10">
        <v>7</v>
      </c>
      <c r="G1290" s="17">
        <f t="shared" si="20"/>
        <v>1</v>
      </c>
    </row>
    <row r="1291" spans="1:7">
      <c r="A1291" s="8" t="s">
        <v>895</v>
      </c>
      <c r="B1291" s="8" t="s">
        <v>488</v>
      </c>
      <c r="C1291" s="10">
        <v>4</v>
      </c>
      <c r="D1291" s="10">
        <v>10</v>
      </c>
      <c r="E1291" s="12">
        <v>30489.586535798586</v>
      </c>
      <c r="F1291" s="10">
        <v>10</v>
      </c>
      <c r="G1291" s="17">
        <f t="shared" si="20"/>
        <v>2</v>
      </c>
    </row>
    <row r="1292" spans="1:7">
      <c r="A1292" s="8" t="s">
        <v>8</v>
      </c>
      <c r="B1292" s="8" t="s">
        <v>52</v>
      </c>
      <c r="C1292" s="10">
        <v>2</v>
      </c>
      <c r="D1292" s="10">
        <v>0</v>
      </c>
      <c r="E1292" s="12">
        <v>5591.6858398569666</v>
      </c>
      <c r="F1292" s="10">
        <v>0.1</v>
      </c>
      <c r="G1292" s="17">
        <f t="shared" si="20"/>
        <v>0</v>
      </c>
    </row>
    <row r="1293" spans="1:7">
      <c r="A1293" s="8" t="s">
        <v>48</v>
      </c>
      <c r="B1293" s="8" t="s">
        <v>356</v>
      </c>
      <c r="C1293" s="10">
        <v>4</v>
      </c>
      <c r="D1293" s="10">
        <v>10</v>
      </c>
      <c r="E1293" s="12">
        <v>82000</v>
      </c>
      <c r="F1293" s="10">
        <v>10</v>
      </c>
      <c r="G1293" s="17">
        <f t="shared" si="20"/>
        <v>2</v>
      </c>
    </row>
    <row r="1294" spans="1:7">
      <c r="A1294" s="8" t="s">
        <v>8</v>
      </c>
      <c r="B1294" s="8" t="s">
        <v>3999</v>
      </c>
      <c r="C1294" s="10">
        <v>2</v>
      </c>
      <c r="D1294" s="10">
        <v>0</v>
      </c>
      <c r="E1294" s="12">
        <v>10000</v>
      </c>
      <c r="F1294" s="10">
        <v>0.5</v>
      </c>
      <c r="G1294" s="17">
        <f t="shared" si="20"/>
        <v>0</v>
      </c>
    </row>
    <row r="1295" spans="1:7">
      <c r="A1295" s="8" t="s">
        <v>8</v>
      </c>
      <c r="B1295" s="8" t="s">
        <v>20</v>
      </c>
      <c r="C1295" s="10">
        <v>5</v>
      </c>
      <c r="D1295" s="10">
        <v>0</v>
      </c>
      <c r="E1295" s="12">
        <v>9000</v>
      </c>
      <c r="F1295" s="10">
        <v>0.6</v>
      </c>
      <c r="G1295" s="17">
        <f t="shared" si="20"/>
        <v>0</v>
      </c>
    </row>
    <row r="1296" spans="1:7">
      <c r="A1296" s="8" t="s">
        <v>8</v>
      </c>
      <c r="B1296" s="8" t="s">
        <v>20</v>
      </c>
      <c r="C1296" s="10">
        <v>4</v>
      </c>
      <c r="D1296" s="10">
        <v>1</v>
      </c>
      <c r="E1296" s="12">
        <v>9000</v>
      </c>
      <c r="F1296" s="10">
        <v>1</v>
      </c>
      <c r="G1296" s="17">
        <f t="shared" si="20"/>
        <v>0</v>
      </c>
    </row>
    <row r="1297" spans="1:7">
      <c r="A1297" s="8" t="s">
        <v>8</v>
      </c>
      <c r="B1297" s="8" t="s">
        <v>52</v>
      </c>
      <c r="C1297" s="10">
        <v>5</v>
      </c>
      <c r="D1297" s="10">
        <v>7</v>
      </c>
      <c r="E1297" s="12">
        <v>11753.225013712095</v>
      </c>
      <c r="F1297" s="10">
        <v>7</v>
      </c>
      <c r="G1297" s="17">
        <f t="shared" si="20"/>
        <v>1</v>
      </c>
    </row>
    <row r="1298" spans="1:7">
      <c r="A1298" s="8" t="s">
        <v>8</v>
      </c>
      <c r="B1298" s="8" t="s">
        <v>3999</v>
      </c>
      <c r="C1298" s="10">
        <v>5</v>
      </c>
      <c r="D1298" s="10">
        <v>2</v>
      </c>
      <c r="E1298" s="12">
        <v>3632.815004238284</v>
      </c>
      <c r="F1298" s="10">
        <v>2</v>
      </c>
      <c r="G1298" s="17">
        <f t="shared" si="20"/>
        <v>0</v>
      </c>
    </row>
    <row r="1299" spans="1:7">
      <c r="A1299" s="8" t="s">
        <v>628</v>
      </c>
      <c r="B1299" s="8" t="s">
        <v>20</v>
      </c>
      <c r="C1299" s="10">
        <v>5</v>
      </c>
      <c r="D1299" s="10">
        <v>16</v>
      </c>
      <c r="E1299" s="12">
        <v>95279.957924370581</v>
      </c>
      <c r="F1299" s="10">
        <v>16</v>
      </c>
      <c r="G1299" s="17">
        <f t="shared" si="20"/>
        <v>3</v>
      </c>
    </row>
    <row r="1300" spans="1:7">
      <c r="A1300" s="8" t="s">
        <v>71</v>
      </c>
      <c r="B1300" s="8" t="s">
        <v>356</v>
      </c>
      <c r="C1300" s="10">
        <v>3</v>
      </c>
      <c r="D1300" s="10">
        <v>4</v>
      </c>
      <c r="E1300" s="12">
        <v>70928.022243027779</v>
      </c>
      <c r="F1300" s="10">
        <v>4</v>
      </c>
      <c r="G1300" s="17">
        <f t="shared" si="20"/>
        <v>1</v>
      </c>
    </row>
    <row r="1301" spans="1:7">
      <c r="A1301" s="8" t="s">
        <v>608</v>
      </c>
      <c r="B1301" s="8" t="s">
        <v>279</v>
      </c>
      <c r="C1301" s="10">
        <v>4</v>
      </c>
      <c r="D1301" s="10">
        <v>12</v>
      </c>
      <c r="E1301" s="12">
        <v>52086.37699865592</v>
      </c>
      <c r="F1301" s="10">
        <v>12</v>
      </c>
      <c r="G1301" s="17">
        <f t="shared" si="20"/>
        <v>2</v>
      </c>
    </row>
    <row r="1302" spans="1:7">
      <c r="A1302" s="8" t="s">
        <v>8</v>
      </c>
      <c r="B1302" s="8" t="s">
        <v>52</v>
      </c>
      <c r="C1302" s="10">
        <v>5</v>
      </c>
      <c r="D1302" s="10">
        <v>4</v>
      </c>
      <c r="E1302" s="12">
        <v>4897.177089046706</v>
      </c>
      <c r="F1302" s="10">
        <v>4</v>
      </c>
      <c r="G1302" s="17">
        <f t="shared" si="20"/>
        <v>1</v>
      </c>
    </row>
    <row r="1303" spans="1:7">
      <c r="A1303" s="8" t="s">
        <v>672</v>
      </c>
      <c r="B1303" s="8" t="s">
        <v>310</v>
      </c>
      <c r="C1303" s="10">
        <v>5</v>
      </c>
      <c r="D1303" s="10">
        <v>15</v>
      </c>
      <c r="E1303" s="12">
        <v>63807.047488395103</v>
      </c>
      <c r="F1303" s="10">
        <v>15</v>
      </c>
      <c r="G1303" s="17">
        <f t="shared" si="20"/>
        <v>3</v>
      </c>
    </row>
    <row r="1304" spans="1:7">
      <c r="A1304" s="8" t="s">
        <v>133</v>
      </c>
      <c r="B1304" s="8" t="s">
        <v>52</v>
      </c>
      <c r="C1304" s="10">
        <v>4</v>
      </c>
      <c r="D1304" s="10">
        <v>5</v>
      </c>
      <c r="E1304" s="12">
        <v>24000</v>
      </c>
      <c r="F1304" s="10">
        <v>5</v>
      </c>
      <c r="G1304" s="17">
        <f t="shared" si="20"/>
        <v>1</v>
      </c>
    </row>
    <row r="1305" spans="1:7">
      <c r="A1305" s="8" t="s">
        <v>1497</v>
      </c>
      <c r="B1305" s="8" t="s">
        <v>52</v>
      </c>
      <c r="C1305" s="10">
        <v>5</v>
      </c>
      <c r="D1305" s="10">
        <v>20</v>
      </c>
      <c r="E1305" s="12">
        <v>60000</v>
      </c>
      <c r="F1305" s="10">
        <v>20</v>
      </c>
      <c r="G1305" s="17">
        <f t="shared" si="20"/>
        <v>4</v>
      </c>
    </row>
    <row r="1306" spans="1:7">
      <c r="A1306" s="8" t="s">
        <v>8</v>
      </c>
      <c r="B1306" s="8" t="s">
        <v>20</v>
      </c>
      <c r="C1306" s="10">
        <v>5</v>
      </c>
      <c r="D1306" s="10">
        <v>3</v>
      </c>
      <c r="E1306" s="12">
        <v>5342.3750062327708</v>
      </c>
      <c r="F1306" s="10">
        <v>3</v>
      </c>
      <c r="G1306" s="17">
        <f t="shared" si="20"/>
        <v>1</v>
      </c>
    </row>
    <row r="1307" spans="1:7">
      <c r="A1307" s="8" t="s">
        <v>8</v>
      </c>
      <c r="B1307" s="8" t="s">
        <v>52</v>
      </c>
      <c r="C1307" s="10">
        <v>3</v>
      </c>
      <c r="D1307" s="10">
        <v>5</v>
      </c>
      <c r="E1307" s="12">
        <v>8903.9583437212841</v>
      </c>
      <c r="F1307" s="10">
        <v>5</v>
      </c>
      <c r="G1307" s="17">
        <f t="shared" si="20"/>
        <v>1</v>
      </c>
    </row>
    <row r="1308" spans="1:7">
      <c r="A1308" s="8" t="s">
        <v>71</v>
      </c>
      <c r="B1308" s="8" t="s">
        <v>20</v>
      </c>
      <c r="C1308" s="10">
        <v>4</v>
      </c>
      <c r="D1308" s="10">
        <v>2</v>
      </c>
      <c r="E1308" s="12">
        <v>40980.635073749385</v>
      </c>
      <c r="F1308" s="10">
        <v>2</v>
      </c>
      <c r="G1308" s="17">
        <f t="shared" si="20"/>
        <v>0</v>
      </c>
    </row>
    <row r="1309" spans="1:7">
      <c r="A1309" s="8" t="s">
        <v>8</v>
      </c>
      <c r="B1309" s="8" t="s">
        <v>52</v>
      </c>
      <c r="C1309" s="10">
        <v>2</v>
      </c>
      <c r="D1309" s="10">
        <v>7</v>
      </c>
      <c r="E1309" s="12">
        <v>10684.750012465542</v>
      </c>
      <c r="F1309" s="10">
        <v>7</v>
      </c>
      <c r="G1309" s="17">
        <f t="shared" si="20"/>
        <v>1</v>
      </c>
    </row>
    <row r="1310" spans="1:7">
      <c r="A1310" s="8" t="s">
        <v>8</v>
      </c>
      <c r="B1310" s="8" t="s">
        <v>356</v>
      </c>
      <c r="C1310" s="10">
        <v>3</v>
      </c>
      <c r="D1310" s="10">
        <v>21</v>
      </c>
      <c r="E1310" s="12">
        <v>21369.500024931083</v>
      </c>
      <c r="F1310" s="10">
        <v>21</v>
      </c>
      <c r="G1310" s="17">
        <f t="shared" si="20"/>
        <v>4</v>
      </c>
    </row>
    <row r="1311" spans="1:7">
      <c r="A1311" s="8" t="s">
        <v>1503</v>
      </c>
      <c r="B1311" s="8" t="s">
        <v>52</v>
      </c>
      <c r="C1311" s="10">
        <v>4</v>
      </c>
      <c r="D1311" s="10">
        <v>12</v>
      </c>
      <c r="E1311" s="12">
        <v>18000</v>
      </c>
      <c r="F1311" s="10">
        <v>12</v>
      </c>
      <c r="G1311" s="17">
        <f t="shared" si="20"/>
        <v>2</v>
      </c>
    </row>
    <row r="1312" spans="1:7">
      <c r="A1312" s="8" t="s">
        <v>416</v>
      </c>
      <c r="B1312" s="8" t="s">
        <v>52</v>
      </c>
      <c r="C1312" s="10">
        <v>3</v>
      </c>
      <c r="D1312" s="10">
        <v>4</v>
      </c>
      <c r="E1312" s="12">
        <v>41000</v>
      </c>
      <c r="F1312" s="10">
        <v>4</v>
      </c>
      <c r="G1312" s="17">
        <f t="shared" si="20"/>
        <v>1</v>
      </c>
    </row>
    <row r="1313" spans="1:7">
      <c r="A1313" s="8" t="s">
        <v>8</v>
      </c>
      <c r="B1313" s="8" t="s">
        <v>20</v>
      </c>
      <c r="C1313" s="10">
        <v>3</v>
      </c>
      <c r="D1313" s="10">
        <v>4</v>
      </c>
      <c r="E1313" s="12">
        <v>28492.66669990811</v>
      </c>
      <c r="F1313" s="10">
        <v>4</v>
      </c>
      <c r="G1313" s="17">
        <f t="shared" si="20"/>
        <v>1</v>
      </c>
    </row>
    <row r="1314" spans="1:7">
      <c r="A1314" s="8" t="s">
        <v>15</v>
      </c>
      <c r="B1314" s="8" t="s">
        <v>20</v>
      </c>
      <c r="C1314" s="10">
        <v>4</v>
      </c>
      <c r="D1314" s="10">
        <v>4</v>
      </c>
      <c r="E1314" s="12">
        <v>49500</v>
      </c>
      <c r="F1314" s="10">
        <v>4.5</v>
      </c>
      <c r="G1314" s="17">
        <f t="shared" si="20"/>
        <v>1</v>
      </c>
    </row>
    <row r="1315" spans="1:7">
      <c r="A1315" s="8" t="s">
        <v>8</v>
      </c>
      <c r="B1315" s="8" t="s">
        <v>3999</v>
      </c>
      <c r="C1315" s="10">
        <v>3</v>
      </c>
      <c r="D1315" s="10">
        <v>6</v>
      </c>
      <c r="E1315" s="12">
        <v>6600</v>
      </c>
      <c r="F1315" s="10">
        <v>6.4</v>
      </c>
      <c r="G1315" s="17">
        <f t="shared" si="20"/>
        <v>1</v>
      </c>
    </row>
    <row r="1316" spans="1:7">
      <c r="A1316" s="8" t="s">
        <v>71</v>
      </c>
      <c r="B1316" s="8" t="s">
        <v>356</v>
      </c>
      <c r="C1316" s="10">
        <v>4</v>
      </c>
      <c r="D1316" s="10">
        <v>15</v>
      </c>
      <c r="E1316" s="12">
        <v>110332.47904470989</v>
      </c>
      <c r="F1316" s="10">
        <v>15</v>
      </c>
      <c r="G1316" s="17">
        <f t="shared" si="20"/>
        <v>3</v>
      </c>
    </row>
    <row r="1317" spans="1:7">
      <c r="A1317" s="8" t="s">
        <v>71</v>
      </c>
      <c r="B1317" s="8" t="s">
        <v>20</v>
      </c>
      <c r="C1317" s="10">
        <v>5</v>
      </c>
      <c r="D1317" s="10">
        <v>6</v>
      </c>
      <c r="E1317" s="12">
        <v>47285.348162018527</v>
      </c>
      <c r="F1317" s="10">
        <v>6</v>
      </c>
      <c r="G1317" s="17">
        <f t="shared" si="20"/>
        <v>1</v>
      </c>
    </row>
    <row r="1318" spans="1:7">
      <c r="A1318" s="8" t="s">
        <v>17</v>
      </c>
      <c r="B1318" s="8" t="s">
        <v>52</v>
      </c>
      <c r="C1318" s="10">
        <v>4</v>
      </c>
      <c r="D1318" s="10">
        <v>5</v>
      </c>
      <c r="E1318" s="12">
        <v>5300</v>
      </c>
      <c r="F1318" s="10">
        <v>5</v>
      </c>
      <c r="G1318" s="17">
        <f t="shared" si="20"/>
        <v>1</v>
      </c>
    </row>
    <row r="1319" spans="1:7">
      <c r="A1319" s="8" t="s">
        <v>628</v>
      </c>
      <c r="B1319" s="8" t="s">
        <v>20</v>
      </c>
      <c r="C1319" s="10">
        <v>4</v>
      </c>
      <c r="D1319" s="10">
        <v>15</v>
      </c>
      <c r="E1319" s="12">
        <v>43828.780645210471</v>
      </c>
      <c r="F1319" s="10">
        <v>15</v>
      </c>
      <c r="G1319" s="17">
        <f t="shared" si="20"/>
        <v>3</v>
      </c>
    </row>
    <row r="1320" spans="1:7">
      <c r="A1320" s="8" t="s">
        <v>15</v>
      </c>
      <c r="B1320" s="8" t="s">
        <v>20</v>
      </c>
      <c r="C1320" s="10">
        <v>2</v>
      </c>
      <c r="D1320" s="10">
        <v>14</v>
      </c>
      <c r="E1320" s="12">
        <v>80000</v>
      </c>
      <c r="F1320" s="10">
        <v>14</v>
      </c>
      <c r="G1320" s="17">
        <f t="shared" si="20"/>
        <v>3</v>
      </c>
    </row>
    <row r="1321" spans="1:7">
      <c r="A1321" s="8" t="s">
        <v>38</v>
      </c>
      <c r="B1321" s="8" t="s">
        <v>20</v>
      </c>
      <c r="C1321" s="10">
        <v>3</v>
      </c>
      <c r="D1321" s="10">
        <v>3</v>
      </c>
      <c r="E1321" s="12">
        <v>11518.711713336908</v>
      </c>
      <c r="F1321" s="10">
        <v>3</v>
      </c>
      <c r="G1321" s="17">
        <f t="shared" si="20"/>
        <v>1</v>
      </c>
    </row>
    <row r="1322" spans="1:7">
      <c r="A1322" s="8" t="s">
        <v>84</v>
      </c>
      <c r="B1322" s="8" t="s">
        <v>20</v>
      </c>
      <c r="C1322" s="10">
        <v>2</v>
      </c>
      <c r="D1322" s="10">
        <v>5</v>
      </c>
      <c r="E1322" s="12">
        <v>152986.44846039536</v>
      </c>
      <c r="F1322" s="10">
        <v>5.5</v>
      </c>
      <c r="G1322" s="17">
        <f t="shared" si="20"/>
        <v>1</v>
      </c>
    </row>
    <row r="1323" spans="1:7">
      <c r="A1323" s="8" t="s">
        <v>15</v>
      </c>
      <c r="B1323" s="8" t="s">
        <v>52</v>
      </c>
      <c r="C1323" s="10">
        <v>4</v>
      </c>
      <c r="D1323" s="10">
        <v>2</v>
      </c>
      <c r="E1323" s="12">
        <v>125000</v>
      </c>
      <c r="F1323" s="10">
        <v>2</v>
      </c>
      <c r="G1323" s="17">
        <f t="shared" si="20"/>
        <v>0</v>
      </c>
    </row>
    <row r="1324" spans="1:7">
      <c r="A1324" s="8" t="s">
        <v>84</v>
      </c>
      <c r="B1324" s="8" t="s">
        <v>356</v>
      </c>
      <c r="C1324" s="10">
        <v>2</v>
      </c>
      <c r="D1324" s="10">
        <v>30</v>
      </c>
      <c r="E1324" s="12">
        <v>101990.96564026357</v>
      </c>
      <c r="F1324" s="10">
        <v>30</v>
      </c>
      <c r="G1324" s="17">
        <f t="shared" si="20"/>
        <v>6</v>
      </c>
    </row>
    <row r="1325" spans="1:7">
      <c r="A1325" s="8" t="s">
        <v>15</v>
      </c>
      <c r="B1325" s="8" t="s">
        <v>4001</v>
      </c>
      <c r="C1325" s="10">
        <v>2</v>
      </c>
      <c r="D1325" s="10">
        <v>15</v>
      </c>
      <c r="E1325" s="12">
        <v>105000</v>
      </c>
      <c r="F1325" s="10">
        <v>15</v>
      </c>
      <c r="G1325" s="17">
        <f t="shared" si="20"/>
        <v>3</v>
      </c>
    </row>
    <row r="1326" spans="1:7">
      <c r="A1326" s="8" t="s">
        <v>1519</v>
      </c>
      <c r="B1326" s="8" t="s">
        <v>52</v>
      </c>
      <c r="C1326" s="10">
        <v>4</v>
      </c>
      <c r="D1326" s="10">
        <v>20</v>
      </c>
      <c r="E1326" s="12">
        <v>50815.977559664309</v>
      </c>
      <c r="F1326" s="10">
        <v>20</v>
      </c>
      <c r="G1326" s="17">
        <f t="shared" si="20"/>
        <v>4</v>
      </c>
    </row>
    <row r="1327" spans="1:7">
      <c r="A1327" s="8" t="s">
        <v>15</v>
      </c>
      <c r="B1327" s="8" t="s">
        <v>20</v>
      </c>
      <c r="C1327" s="10">
        <v>4</v>
      </c>
      <c r="D1327" s="10">
        <v>7</v>
      </c>
      <c r="E1327" s="12">
        <v>75000</v>
      </c>
      <c r="F1327" s="10">
        <v>7</v>
      </c>
      <c r="G1327" s="17">
        <f t="shared" si="20"/>
        <v>1</v>
      </c>
    </row>
    <row r="1328" spans="1:7">
      <c r="A1328" s="8" t="s">
        <v>8</v>
      </c>
      <c r="B1328" s="8" t="s">
        <v>20</v>
      </c>
      <c r="C1328" s="10">
        <v>5</v>
      </c>
      <c r="D1328" s="10">
        <v>8</v>
      </c>
      <c r="E1328" s="12">
        <v>4451.9791718606421</v>
      </c>
      <c r="F1328" s="10">
        <v>8</v>
      </c>
      <c r="G1328" s="17">
        <f t="shared" si="20"/>
        <v>2</v>
      </c>
    </row>
    <row r="1329" spans="1:7">
      <c r="A1329" s="8" t="s">
        <v>15</v>
      </c>
      <c r="B1329" s="8" t="s">
        <v>20</v>
      </c>
      <c r="C1329" s="10">
        <v>2</v>
      </c>
      <c r="D1329" s="10">
        <v>10</v>
      </c>
      <c r="E1329" s="12">
        <v>110000</v>
      </c>
      <c r="F1329" s="10">
        <v>10</v>
      </c>
      <c r="G1329" s="17">
        <f t="shared" si="20"/>
        <v>2</v>
      </c>
    </row>
    <row r="1330" spans="1:7">
      <c r="A1330" s="8" t="s">
        <v>71</v>
      </c>
      <c r="B1330" s="8" t="s">
        <v>279</v>
      </c>
      <c r="C1330" s="10">
        <v>4</v>
      </c>
      <c r="D1330" s="10">
        <v>1</v>
      </c>
      <c r="E1330" s="12">
        <v>42556.81334581667</v>
      </c>
      <c r="F1330" s="10">
        <v>1</v>
      </c>
      <c r="G1330" s="17">
        <f t="shared" si="20"/>
        <v>0</v>
      </c>
    </row>
    <row r="1331" spans="1:7">
      <c r="A1331" s="8" t="s">
        <v>8</v>
      </c>
      <c r="B1331" s="8" t="s">
        <v>279</v>
      </c>
      <c r="C1331" s="10">
        <v>2</v>
      </c>
      <c r="D1331" s="10">
        <v>7</v>
      </c>
      <c r="E1331" s="12">
        <v>8013.5625093491553</v>
      </c>
      <c r="F1331" s="10">
        <v>7</v>
      </c>
      <c r="G1331" s="17">
        <f t="shared" si="20"/>
        <v>1</v>
      </c>
    </row>
    <row r="1332" spans="1:7">
      <c r="A1332" s="8" t="s">
        <v>15</v>
      </c>
      <c r="B1332" s="8" t="s">
        <v>52</v>
      </c>
      <c r="C1332" s="10">
        <v>4</v>
      </c>
      <c r="D1332" s="10">
        <v>25</v>
      </c>
      <c r="E1332" s="12">
        <v>125000</v>
      </c>
      <c r="F1332" s="10">
        <v>25</v>
      </c>
      <c r="G1332" s="17">
        <f t="shared" si="20"/>
        <v>5</v>
      </c>
    </row>
    <row r="1333" spans="1:7">
      <c r="A1333" s="8" t="s">
        <v>15</v>
      </c>
      <c r="B1333" s="8" t="s">
        <v>20</v>
      </c>
      <c r="C1333" s="10">
        <v>5</v>
      </c>
      <c r="D1333" s="10">
        <v>12</v>
      </c>
      <c r="E1333" s="12">
        <v>60000</v>
      </c>
      <c r="F1333" s="10">
        <v>12</v>
      </c>
      <c r="G1333" s="17">
        <f t="shared" si="20"/>
        <v>2</v>
      </c>
    </row>
    <row r="1334" spans="1:7">
      <c r="A1334" s="8" t="s">
        <v>8</v>
      </c>
      <c r="B1334" s="8" t="s">
        <v>20</v>
      </c>
      <c r="C1334" s="10">
        <v>2</v>
      </c>
      <c r="D1334" s="10">
        <v>5</v>
      </c>
      <c r="E1334" s="12">
        <v>39355.495879248076</v>
      </c>
      <c r="F1334" s="10">
        <v>5.6</v>
      </c>
      <c r="G1334" s="17">
        <f t="shared" si="20"/>
        <v>1</v>
      </c>
    </row>
    <row r="1335" spans="1:7">
      <c r="A1335" s="8" t="s">
        <v>24</v>
      </c>
      <c r="B1335" s="8" t="s">
        <v>488</v>
      </c>
      <c r="C1335" s="10">
        <v>4</v>
      </c>
      <c r="D1335" s="10">
        <v>12</v>
      </c>
      <c r="E1335" s="12">
        <v>57167.974754622352</v>
      </c>
      <c r="F1335" s="10">
        <v>12</v>
      </c>
      <c r="G1335" s="17">
        <f t="shared" si="20"/>
        <v>2</v>
      </c>
    </row>
    <row r="1336" spans="1:7">
      <c r="A1336" s="8" t="s">
        <v>654</v>
      </c>
      <c r="B1336" s="8" t="s">
        <v>20</v>
      </c>
      <c r="C1336" s="10">
        <v>4</v>
      </c>
      <c r="D1336" s="10">
        <v>8</v>
      </c>
      <c r="E1336" s="12">
        <v>50694.322109187968</v>
      </c>
      <c r="F1336" s="10">
        <v>8</v>
      </c>
      <c r="G1336" s="17">
        <f t="shared" si="20"/>
        <v>2</v>
      </c>
    </row>
    <row r="1337" spans="1:7">
      <c r="A1337" s="8" t="s">
        <v>15</v>
      </c>
      <c r="B1337" s="8" t="s">
        <v>52</v>
      </c>
      <c r="C1337" s="10">
        <v>4</v>
      </c>
      <c r="D1337" s="10">
        <v>30</v>
      </c>
      <c r="E1337" s="12">
        <v>57500</v>
      </c>
      <c r="F1337" s="10">
        <v>30</v>
      </c>
      <c r="G1337" s="17">
        <f t="shared" si="20"/>
        <v>6</v>
      </c>
    </row>
    <row r="1338" spans="1:7">
      <c r="A1338" s="8" t="s">
        <v>628</v>
      </c>
      <c r="B1338" s="8" t="s">
        <v>488</v>
      </c>
      <c r="C1338" s="10">
        <v>4</v>
      </c>
      <c r="D1338" s="10">
        <v>15</v>
      </c>
      <c r="E1338" s="12">
        <v>78764.765217479682</v>
      </c>
      <c r="F1338" s="10">
        <v>15</v>
      </c>
      <c r="G1338" s="17">
        <f t="shared" si="20"/>
        <v>3</v>
      </c>
    </row>
    <row r="1339" spans="1:7">
      <c r="A1339" s="8" t="s">
        <v>15</v>
      </c>
      <c r="B1339" s="8" t="s">
        <v>52</v>
      </c>
      <c r="C1339" s="10">
        <v>4</v>
      </c>
      <c r="D1339" s="10">
        <v>10</v>
      </c>
      <c r="E1339" s="12">
        <v>80000</v>
      </c>
      <c r="F1339" s="10">
        <v>10</v>
      </c>
      <c r="G1339" s="17">
        <f t="shared" si="20"/>
        <v>2</v>
      </c>
    </row>
    <row r="1340" spans="1:7">
      <c r="A1340" s="8" t="s">
        <v>71</v>
      </c>
      <c r="B1340" s="8" t="s">
        <v>52</v>
      </c>
      <c r="C1340" s="10">
        <v>3</v>
      </c>
      <c r="D1340" s="10">
        <v>15</v>
      </c>
      <c r="E1340" s="12">
        <v>70928.022243027779</v>
      </c>
      <c r="F1340" s="10">
        <v>15</v>
      </c>
      <c r="G1340" s="17">
        <f t="shared" si="20"/>
        <v>3</v>
      </c>
    </row>
    <row r="1341" spans="1:7">
      <c r="A1341" s="8" t="s">
        <v>15</v>
      </c>
      <c r="B1341" s="8" t="s">
        <v>488</v>
      </c>
      <c r="C1341" s="10">
        <v>4</v>
      </c>
      <c r="D1341" s="10">
        <v>3</v>
      </c>
      <c r="E1341" s="12">
        <v>33000</v>
      </c>
      <c r="F1341" s="10">
        <v>3</v>
      </c>
      <c r="G1341" s="17">
        <f t="shared" si="20"/>
        <v>1</v>
      </c>
    </row>
    <row r="1342" spans="1:7">
      <c r="A1342" s="8" t="s">
        <v>15</v>
      </c>
      <c r="B1342" s="8" t="s">
        <v>20</v>
      </c>
      <c r="C1342" s="10">
        <v>4</v>
      </c>
      <c r="D1342" s="10">
        <v>1</v>
      </c>
      <c r="E1342" s="12">
        <v>100000</v>
      </c>
      <c r="F1342" s="10">
        <v>1</v>
      </c>
      <c r="G1342" s="17">
        <f t="shared" si="20"/>
        <v>0</v>
      </c>
    </row>
    <row r="1343" spans="1:7">
      <c r="A1343" s="8" t="s">
        <v>15</v>
      </c>
      <c r="B1343" s="8" t="s">
        <v>52</v>
      </c>
      <c r="C1343" s="10">
        <v>3</v>
      </c>
      <c r="D1343" s="10">
        <v>20</v>
      </c>
      <c r="E1343" s="12">
        <v>60000</v>
      </c>
      <c r="F1343" s="10">
        <v>20</v>
      </c>
      <c r="G1343" s="17">
        <f t="shared" si="20"/>
        <v>4</v>
      </c>
    </row>
    <row r="1344" spans="1:7">
      <c r="A1344" s="8" t="s">
        <v>15</v>
      </c>
      <c r="B1344" s="8" t="s">
        <v>20</v>
      </c>
      <c r="C1344" s="10">
        <v>3</v>
      </c>
      <c r="D1344" s="10">
        <v>7</v>
      </c>
      <c r="E1344" s="12">
        <v>95000</v>
      </c>
      <c r="F1344" s="10">
        <v>7</v>
      </c>
      <c r="G1344" s="17">
        <f t="shared" si="20"/>
        <v>1</v>
      </c>
    </row>
    <row r="1345" spans="1:7">
      <c r="A1345" s="8" t="s">
        <v>15</v>
      </c>
      <c r="B1345" s="8" t="s">
        <v>20</v>
      </c>
      <c r="C1345" s="10">
        <v>2</v>
      </c>
      <c r="D1345" s="10">
        <v>33</v>
      </c>
      <c r="E1345" s="12">
        <v>24000</v>
      </c>
      <c r="F1345" s="10">
        <v>33</v>
      </c>
      <c r="G1345" s="17">
        <f t="shared" si="20"/>
        <v>7</v>
      </c>
    </row>
    <row r="1346" spans="1:7">
      <c r="A1346" s="8" t="s">
        <v>15</v>
      </c>
      <c r="B1346" s="8" t="s">
        <v>279</v>
      </c>
      <c r="C1346" s="10">
        <v>4</v>
      </c>
      <c r="D1346" s="10">
        <v>0</v>
      </c>
      <c r="E1346" s="12">
        <v>50000</v>
      </c>
      <c r="F1346" s="10">
        <v>0.5</v>
      </c>
      <c r="G1346" s="17">
        <f t="shared" si="20"/>
        <v>0</v>
      </c>
    </row>
    <row r="1347" spans="1:7">
      <c r="A1347" s="8" t="s">
        <v>15</v>
      </c>
      <c r="B1347" s="8" t="s">
        <v>488</v>
      </c>
      <c r="C1347" s="10">
        <v>4</v>
      </c>
      <c r="D1347" s="10">
        <v>22</v>
      </c>
      <c r="E1347" s="12">
        <v>103000</v>
      </c>
      <c r="F1347" s="10">
        <v>22</v>
      </c>
      <c r="G1347" s="17">
        <f t="shared" ref="G1347:G1410" si="21">ROUND(F1347/5,0)</f>
        <v>4</v>
      </c>
    </row>
    <row r="1348" spans="1:7">
      <c r="A1348" s="8" t="s">
        <v>15</v>
      </c>
      <c r="B1348" s="8" t="s">
        <v>67</v>
      </c>
      <c r="C1348" s="10">
        <v>5</v>
      </c>
      <c r="D1348" s="10">
        <v>8</v>
      </c>
      <c r="E1348" s="12">
        <v>36000</v>
      </c>
      <c r="F1348" s="10">
        <v>8</v>
      </c>
      <c r="G1348" s="17">
        <f t="shared" si="21"/>
        <v>2</v>
      </c>
    </row>
    <row r="1349" spans="1:7">
      <c r="A1349" s="8" t="s">
        <v>15</v>
      </c>
      <c r="B1349" s="8" t="s">
        <v>20</v>
      </c>
      <c r="C1349" s="10">
        <v>4</v>
      </c>
      <c r="D1349" s="10">
        <v>17</v>
      </c>
      <c r="E1349" s="12">
        <v>85000</v>
      </c>
      <c r="F1349" s="10">
        <v>17</v>
      </c>
      <c r="G1349" s="17">
        <f t="shared" si="21"/>
        <v>3</v>
      </c>
    </row>
    <row r="1350" spans="1:7">
      <c r="A1350" s="8" t="s">
        <v>447</v>
      </c>
      <c r="B1350" s="8" t="s">
        <v>4001</v>
      </c>
      <c r="C1350" s="10">
        <v>3</v>
      </c>
      <c r="D1350" s="10">
        <v>20</v>
      </c>
      <c r="E1350" s="12">
        <v>100000</v>
      </c>
      <c r="F1350" s="10">
        <v>20</v>
      </c>
      <c r="G1350" s="17">
        <f t="shared" si="21"/>
        <v>4</v>
      </c>
    </row>
    <row r="1351" spans="1:7">
      <c r="A1351" s="8" t="s">
        <v>88</v>
      </c>
      <c r="B1351" s="8" t="s">
        <v>20</v>
      </c>
      <c r="C1351" s="10">
        <v>4</v>
      </c>
      <c r="D1351" s="10">
        <v>12</v>
      </c>
      <c r="E1351" s="12">
        <v>83000</v>
      </c>
      <c r="F1351" s="10">
        <v>12</v>
      </c>
      <c r="G1351" s="17">
        <f t="shared" si="21"/>
        <v>2</v>
      </c>
    </row>
    <row r="1352" spans="1:7">
      <c r="A1352" s="8" t="s">
        <v>15</v>
      </c>
      <c r="B1352" s="8" t="s">
        <v>279</v>
      </c>
      <c r="C1352" s="10">
        <v>3</v>
      </c>
      <c r="D1352" s="10">
        <v>25</v>
      </c>
      <c r="E1352" s="12">
        <v>85000</v>
      </c>
      <c r="F1352" s="10">
        <v>25</v>
      </c>
      <c r="G1352" s="17">
        <f t="shared" si="21"/>
        <v>5</v>
      </c>
    </row>
    <row r="1353" spans="1:7">
      <c r="A1353" s="8" t="s">
        <v>15</v>
      </c>
      <c r="B1353" s="8" t="s">
        <v>52</v>
      </c>
      <c r="C1353" s="10">
        <v>3</v>
      </c>
      <c r="D1353" s="10">
        <v>5</v>
      </c>
      <c r="E1353" s="12">
        <v>120000</v>
      </c>
      <c r="F1353" s="10">
        <v>5</v>
      </c>
      <c r="G1353" s="17">
        <f t="shared" si="21"/>
        <v>1</v>
      </c>
    </row>
    <row r="1354" spans="1:7">
      <c r="A1354" s="8" t="s">
        <v>15</v>
      </c>
      <c r="B1354" s="8" t="s">
        <v>279</v>
      </c>
      <c r="C1354" s="10">
        <v>3</v>
      </c>
      <c r="D1354" s="10">
        <v>22</v>
      </c>
      <c r="E1354" s="12">
        <v>69960</v>
      </c>
      <c r="F1354" s="10">
        <v>22</v>
      </c>
      <c r="G1354" s="17">
        <f t="shared" si="21"/>
        <v>4</v>
      </c>
    </row>
    <row r="1355" spans="1:7">
      <c r="A1355" s="8" t="s">
        <v>15</v>
      </c>
      <c r="B1355" s="8" t="s">
        <v>52</v>
      </c>
      <c r="C1355" s="10">
        <v>4</v>
      </c>
      <c r="D1355" s="10">
        <v>14</v>
      </c>
      <c r="E1355" s="12">
        <v>97000</v>
      </c>
      <c r="F1355" s="10">
        <v>14</v>
      </c>
      <c r="G1355" s="17">
        <f t="shared" si="21"/>
        <v>3</v>
      </c>
    </row>
    <row r="1356" spans="1:7">
      <c r="A1356" s="8" t="s">
        <v>71</v>
      </c>
      <c r="B1356" s="8" t="s">
        <v>20</v>
      </c>
      <c r="C1356" s="10">
        <v>4</v>
      </c>
      <c r="D1356" s="10">
        <v>7</v>
      </c>
      <c r="E1356" s="12">
        <v>94570.696324037053</v>
      </c>
      <c r="F1356" s="10">
        <v>7</v>
      </c>
      <c r="G1356" s="17">
        <f t="shared" si="21"/>
        <v>1</v>
      </c>
    </row>
    <row r="1357" spans="1:7">
      <c r="A1357" s="8" t="s">
        <v>48</v>
      </c>
      <c r="B1357" s="8" t="s">
        <v>52</v>
      </c>
      <c r="C1357" s="10">
        <v>5</v>
      </c>
      <c r="D1357" s="10">
        <v>6</v>
      </c>
      <c r="E1357" s="12">
        <v>39000</v>
      </c>
      <c r="F1357" s="10">
        <v>6</v>
      </c>
      <c r="G1357" s="17">
        <f t="shared" si="21"/>
        <v>1</v>
      </c>
    </row>
    <row r="1358" spans="1:7">
      <c r="A1358" s="8" t="s">
        <v>8</v>
      </c>
      <c r="B1358" s="8" t="s">
        <v>52</v>
      </c>
      <c r="C1358" s="10">
        <v>2</v>
      </c>
      <c r="D1358" s="10">
        <v>15</v>
      </c>
      <c r="E1358" s="12">
        <v>4451.9791718606421</v>
      </c>
      <c r="F1358" s="10">
        <v>15</v>
      </c>
      <c r="G1358" s="17">
        <f t="shared" si="21"/>
        <v>3</v>
      </c>
    </row>
    <row r="1359" spans="1:7">
      <c r="A1359" s="8" t="s">
        <v>15</v>
      </c>
      <c r="B1359" s="8" t="s">
        <v>67</v>
      </c>
      <c r="C1359" s="10">
        <v>5</v>
      </c>
      <c r="D1359" s="10">
        <v>25</v>
      </c>
      <c r="E1359" s="12">
        <v>62000</v>
      </c>
      <c r="F1359" s="10">
        <v>25</v>
      </c>
      <c r="G1359" s="17">
        <f t="shared" si="21"/>
        <v>5</v>
      </c>
    </row>
    <row r="1360" spans="1:7">
      <c r="A1360" s="8" t="s">
        <v>15</v>
      </c>
      <c r="B1360" s="8" t="s">
        <v>279</v>
      </c>
      <c r="C1360" s="10">
        <v>4</v>
      </c>
      <c r="D1360" s="10">
        <v>15</v>
      </c>
      <c r="E1360" s="12">
        <v>44000</v>
      </c>
      <c r="F1360" s="10">
        <v>15</v>
      </c>
      <c r="G1360" s="17">
        <f t="shared" si="21"/>
        <v>3</v>
      </c>
    </row>
    <row r="1361" spans="1:7">
      <c r="A1361" s="8" t="s">
        <v>15</v>
      </c>
      <c r="B1361" s="8" t="s">
        <v>52</v>
      </c>
      <c r="C1361" s="10">
        <v>3</v>
      </c>
      <c r="D1361" s="10">
        <v>30</v>
      </c>
      <c r="E1361" s="12">
        <v>150000</v>
      </c>
      <c r="F1361" s="10">
        <v>30</v>
      </c>
      <c r="G1361" s="17">
        <f t="shared" si="21"/>
        <v>6</v>
      </c>
    </row>
    <row r="1362" spans="1:7">
      <c r="A1362" s="8" t="s">
        <v>983</v>
      </c>
      <c r="B1362" s="8" t="s">
        <v>488</v>
      </c>
      <c r="C1362" s="10">
        <v>4</v>
      </c>
      <c r="D1362" s="10">
        <v>15</v>
      </c>
      <c r="E1362" s="12">
        <v>228671.89901848941</v>
      </c>
      <c r="F1362" s="10">
        <v>15</v>
      </c>
      <c r="G1362" s="17">
        <f t="shared" si="21"/>
        <v>3</v>
      </c>
    </row>
    <row r="1363" spans="1:7">
      <c r="A1363" s="8" t="s">
        <v>15</v>
      </c>
      <c r="B1363" s="8" t="s">
        <v>20</v>
      </c>
      <c r="C1363" s="10">
        <v>5</v>
      </c>
      <c r="D1363" s="10">
        <v>6</v>
      </c>
      <c r="E1363" s="12">
        <v>73500</v>
      </c>
      <c r="F1363" s="10">
        <v>6</v>
      </c>
      <c r="G1363" s="17">
        <f t="shared" si="21"/>
        <v>1</v>
      </c>
    </row>
    <row r="1364" spans="1:7">
      <c r="A1364" s="8" t="s">
        <v>15</v>
      </c>
      <c r="B1364" s="8" t="s">
        <v>20</v>
      </c>
      <c r="C1364" s="10">
        <v>4</v>
      </c>
      <c r="D1364" s="10">
        <v>7</v>
      </c>
      <c r="E1364" s="12">
        <v>77500</v>
      </c>
      <c r="F1364" s="10">
        <v>7</v>
      </c>
      <c r="G1364" s="17">
        <f t="shared" si="21"/>
        <v>1</v>
      </c>
    </row>
    <row r="1365" spans="1:7">
      <c r="A1365" s="8" t="s">
        <v>15</v>
      </c>
      <c r="B1365" s="8" t="s">
        <v>20</v>
      </c>
      <c r="C1365" s="10">
        <v>5</v>
      </c>
      <c r="D1365" s="10">
        <v>10</v>
      </c>
      <c r="E1365" s="12">
        <v>60800</v>
      </c>
      <c r="F1365" s="10">
        <v>10</v>
      </c>
      <c r="G1365" s="17">
        <f t="shared" si="21"/>
        <v>2</v>
      </c>
    </row>
    <row r="1366" spans="1:7">
      <c r="A1366" s="8" t="s">
        <v>15</v>
      </c>
      <c r="B1366" s="8" t="s">
        <v>52</v>
      </c>
      <c r="C1366" s="10">
        <v>4</v>
      </c>
      <c r="D1366" s="10">
        <v>10</v>
      </c>
      <c r="E1366" s="12">
        <v>136000</v>
      </c>
      <c r="F1366" s="10">
        <v>10</v>
      </c>
      <c r="G1366" s="17">
        <f t="shared" si="21"/>
        <v>2</v>
      </c>
    </row>
    <row r="1367" spans="1:7">
      <c r="A1367" s="8" t="s">
        <v>8</v>
      </c>
      <c r="B1367" s="8" t="s">
        <v>67</v>
      </c>
      <c r="C1367" s="10">
        <v>4</v>
      </c>
      <c r="D1367" s="10">
        <v>6</v>
      </c>
      <c r="E1367" s="12">
        <v>20000</v>
      </c>
      <c r="F1367" s="10">
        <v>6</v>
      </c>
      <c r="G1367" s="17">
        <f t="shared" si="21"/>
        <v>1</v>
      </c>
    </row>
    <row r="1368" spans="1:7">
      <c r="A1368" s="8" t="s">
        <v>15</v>
      </c>
      <c r="B1368" s="8" t="s">
        <v>279</v>
      </c>
      <c r="C1368" s="10">
        <v>4</v>
      </c>
      <c r="D1368" s="10">
        <v>14</v>
      </c>
      <c r="E1368" s="12">
        <v>95000</v>
      </c>
      <c r="F1368" s="10">
        <v>14</v>
      </c>
      <c r="G1368" s="17">
        <f t="shared" si="21"/>
        <v>3</v>
      </c>
    </row>
    <row r="1369" spans="1:7">
      <c r="A1369" s="8" t="s">
        <v>15</v>
      </c>
      <c r="B1369" s="8" t="s">
        <v>52</v>
      </c>
      <c r="C1369" s="10">
        <v>2</v>
      </c>
      <c r="D1369" s="10">
        <v>25</v>
      </c>
      <c r="E1369" s="12">
        <v>130000</v>
      </c>
      <c r="F1369" s="10">
        <v>25</v>
      </c>
      <c r="G1369" s="17">
        <f t="shared" si="21"/>
        <v>5</v>
      </c>
    </row>
    <row r="1370" spans="1:7">
      <c r="A1370" s="8" t="s">
        <v>15</v>
      </c>
      <c r="B1370" s="8" t="s">
        <v>20</v>
      </c>
      <c r="C1370" s="10">
        <v>3</v>
      </c>
      <c r="D1370" s="10">
        <v>10</v>
      </c>
      <c r="E1370" s="12">
        <v>65000</v>
      </c>
      <c r="F1370" s="10">
        <v>10</v>
      </c>
      <c r="G1370" s="17">
        <f t="shared" si="21"/>
        <v>2</v>
      </c>
    </row>
    <row r="1371" spans="1:7">
      <c r="A1371" s="8" t="s">
        <v>15</v>
      </c>
      <c r="B1371" s="8" t="s">
        <v>356</v>
      </c>
      <c r="C1371" s="10">
        <v>3</v>
      </c>
      <c r="D1371" s="10">
        <v>8</v>
      </c>
      <c r="E1371" s="12">
        <v>80000</v>
      </c>
      <c r="F1371" s="10">
        <v>8</v>
      </c>
      <c r="G1371" s="17">
        <f t="shared" si="21"/>
        <v>2</v>
      </c>
    </row>
    <row r="1372" spans="1:7">
      <c r="A1372" s="8" t="s">
        <v>15</v>
      </c>
      <c r="B1372" s="8" t="s">
        <v>3999</v>
      </c>
      <c r="C1372" s="10">
        <v>3</v>
      </c>
      <c r="D1372" s="10">
        <v>30</v>
      </c>
      <c r="E1372" s="12">
        <v>37000</v>
      </c>
      <c r="F1372" s="10">
        <v>30</v>
      </c>
      <c r="G1372" s="17">
        <f t="shared" si="21"/>
        <v>6</v>
      </c>
    </row>
    <row r="1373" spans="1:7">
      <c r="A1373" s="8" t="s">
        <v>15</v>
      </c>
      <c r="B1373" s="8" t="s">
        <v>52</v>
      </c>
      <c r="C1373" s="10">
        <v>2</v>
      </c>
      <c r="D1373" s="10">
        <v>8</v>
      </c>
      <c r="E1373" s="12">
        <v>40000</v>
      </c>
      <c r="F1373" s="10">
        <v>8</v>
      </c>
      <c r="G1373" s="17">
        <f t="shared" si="21"/>
        <v>2</v>
      </c>
    </row>
    <row r="1374" spans="1:7">
      <c r="A1374" s="8" t="s">
        <v>15</v>
      </c>
      <c r="B1374" s="8" t="s">
        <v>20</v>
      </c>
      <c r="C1374" s="10">
        <v>4</v>
      </c>
      <c r="D1374" s="10">
        <v>10</v>
      </c>
      <c r="E1374" s="12">
        <v>49000</v>
      </c>
      <c r="F1374" s="10">
        <v>10</v>
      </c>
      <c r="G1374" s="17">
        <f t="shared" si="21"/>
        <v>2</v>
      </c>
    </row>
    <row r="1375" spans="1:7">
      <c r="A1375" s="8" t="s">
        <v>15</v>
      </c>
      <c r="B1375" s="8" t="s">
        <v>20</v>
      </c>
      <c r="C1375" s="10">
        <v>5</v>
      </c>
      <c r="D1375" s="10">
        <v>14</v>
      </c>
      <c r="E1375" s="12">
        <v>65000</v>
      </c>
      <c r="F1375" s="10">
        <v>14</v>
      </c>
      <c r="G1375" s="17">
        <f t="shared" si="21"/>
        <v>3</v>
      </c>
    </row>
    <row r="1376" spans="1:7">
      <c r="A1376" s="8" t="s">
        <v>15</v>
      </c>
      <c r="B1376" s="8" t="s">
        <v>20</v>
      </c>
      <c r="C1376" s="10">
        <v>5</v>
      </c>
      <c r="D1376" s="10">
        <v>1</v>
      </c>
      <c r="E1376" s="12">
        <v>55000</v>
      </c>
      <c r="F1376" s="10">
        <v>1</v>
      </c>
      <c r="G1376" s="17">
        <f t="shared" si="21"/>
        <v>0</v>
      </c>
    </row>
    <row r="1377" spans="1:7">
      <c r="A1377" s="8" t="s">
        <v>15</v>
      </c>
      <c r="B1377" s="8" t="s">
        <v>52</v>
      </c>
      <c r="C1377" s="10">
        <v>4</v>
      </c>
      <c r="D1377" s="10">
        <v>1</v>
      </c>
      <c r="E1377" s="12">
        <v>40000</v>
      </c>
      <c r="F1377" s="10">
        <v>1</v>
      </c>
      <c r="G1377" s="17">
        <f t="shared" si="21"/>
        <v>0</v>
      </c>
    </row>
    <row r="1378" spans="1:7">
      <c r="A1378" s="8" t="s">
        <v>15</v>
      </c>
      <c r="B1378" s="8" t="s">
        <v>20</v>
      </c>
      <c r="C1378" s="10">
        <v>4</v>
      </c>
      <c r="D1378" s="10">
        <v>15</v>
      </c>
      <c r="E1378" s="12">
        <v>60000</v>
      </c>
      <c r="F1378" s="10">
        <v>15</v>
      </c>
      <c r="G1378" s="17">
        <f t="shared" si="21"/>
        <v>3</v>
      </c>
    </row>
    <row r="1379" spans="1:7">
      <c r="A1379" s="8" t="s">
        <v>36</v>
      </c>
      <c r="B1379" s="8" t="s">
        <v>20</v>
      </c>
      <c r="C1379" s="10">
        <v>3</v>
      </c>
      <c r="D1379" s="10">
        <v>4</v>
      </c>
      <c r="E1379" s="12">
        <v>45734.379803697877</v>
      </c>
      <c r="F1379" s="10">
        <v>4</v>
      </c>
      <c r="G1379" s="17">
        <f t="shared" si="21"/>
        <v>1</v>
      </c>
    </row>
    <row r="1380" spans="1:7">
      <c r="A1380" s="8" t="s">
        <v>15</v>
      </c>
      <c r="B1380" s="8" t="s">
        <v>20</v>
      </c>
      <c r="C1380" s="10">
        <v>3</v>
      </c>
      <c r="D1380" s="10">
        <v>30</v>
      </c>
      <c r="E1380" s="12">
        <v>150000</v>
      </c>
      <c r="F1380" s="10">
        <v>30</v>
      </c>
      <c r="G1380" s="17">
        <f t="shared" si="21"/>
        <v>6</v>
      </c>
    </row>
    <row r="1381" spans="1:7">
      <c r="A1381" s="8" t="s">
        <v>15</v>
      </c>
      <c r="B1381" s="8" t="s">
        <v>52</v>
      </c>
      <c r="C1381" s="10">
        <v>4</v>
      </c>
      <c r="D1381" s="10">
        <v>21</v>
      </c>
      <c r="E1381" s="12">
        <v>88000</v>
      </c>
      <c r="F1381" s="10">
        <v>21</v>
      </c>
      <c r="G1381" s="17">
        <f t="shared" si="21"/>
        <v>4</v>
      </c>
    </row>
    <row r="1382" spans="1:7">
      <c r="A1382" s="8" t="s">
        <v>15</v>
      </c>
      <c r="B1382" s="8" t="s">
        <v>20</v>
      </c>
      <c r="C1382" s="10">
        <v>4</v>
      </c>
      <c r="D1382" s="10">
        <v>13</v>
      </c>
      <c r="E1382" s="12">
        <v>64500</v>
      </c>
      <c r="F1382" s="10">
        <v>13</v>
      </c>
      <c r="G1382" s="17">
        <f t="shared" si="21"/>
        <v>3</v>
      </c>
    </row>
    <row r="1383" spans="1:7">
      <c r="A1383" s="8" t="s">
        <v>133</v>
      </c>
      <c r="B1383" s="8" t="s">
        <v>279</v>
      </c>
      <c r="C1383" s="10">
        <v>4</v>
      </c>
      <c r="D1383" s="10">
        <v>20</v>
      </c>
      <c r="E1383" s="12">
        <v>57600</v>
      </c>
      <c r="F1383" s="10">
        <v>20</v>
      </c>
      <c r="G1383" s="17">
        <f t="shared" si="21"/>
        <v>4</v>
      </c>
    </row>
    <row r="1384" spans="1:7">
      <c r="A1384" s="8" t="s">
        <v>15</v>
      </c>
      <c r="B1384" s="8" t="s">
        <v>310</v>
      </c>
      <c r="C1384" s="10">
        <v>4</v>
      </c>
      <c r="D1384" s="10">
        <v>15</v>
      </c>
      <c r="E1384" s="12">
        <v>50000</v>
      </c>
      <c r="F1384" s="10">
        <v>15</v>
      </c>
      <c r="G1384" s="17">
        <f t="shared" si="21"/>
        <v>3</v>
      </c>
    </row>
    <row r="1385" spans="1:7">
      <c r="A1385" s="8" t="s">
        <v>15</v>
      </c>
      <c r="B1385" s="8" t="s">
        <v>52</v>
      </c>
      <c r="C1385" s="10">
        <v>3</v>
      </c>
      <c r="D1385" s="10">
        <v>10</v>
      </c>
      <c r="E1385" s="12">
        <v>120000</v>
      </c>
      <c r="F1385" s="10">
        <v>10</v>
      </c>
      <c r="G1385" s="17">
        <f t="shared" si="21"/>
        <v>2</v>
      </c>
    </row>
    <row r="1386" spans="1:7">
      <c r="A1386" s="8" t="s">
        <v>15</v>
      </c>
      <c r="B1386" s="8" t="s">
        <v>52</v>
      </c>
      <c r="C1386" s="10">
        <v>5</v>
      </c>
      <c r="D1386" s="10">
        <v>29</v>
      </c>
      <c r="E1386" s="12">
        <v>107000</v>
      </c>
      <c r="F1386" s="10">
        <v>29</v>
      </c>
      <c r="G1386" s="17">
        <f t="shared" si="21"/>
        <v>6</v>
      </c>
    </row>
    <row r="1387" spans="1:7">
      <c r="A1387" s="8" t="s">
        <v>15</v>
      </c>
      <c r="B1387" s="8" t="s">
        <v>20</v>
      </c>
      <c r="C1387" s="10">
        <v>3</v>
      </c>
      <c r="D1387" s="10">
        <v>6</v>
      </c>
      <c r="E1387" s="12">
        <v>40000</v>
      </c>
      <c r="F1387" s="10">
        <v>6</v>
      </c>
      <c r="G1387" s="17">
        <f t="shared" si="21"/>
        <v>1</v>
      </c>
    </row>
    <row r="1388" spans="1:7">
      <c r="A1388" s="8" t="s">
        <v>15</v>
      </c>
      <c r="B1388" s="8" t="s">
        <v>52</v>
      </c>
      <c r="C1388" s="10">
        <v>2</v>
      </c>
      <c r="D1388" s="10">
        <v>12</v>
      </c>
      <c r="E1388" s="12">
        <v>81000</v>
      </c>
      <c r="F1388" s="10">
        <v>12</v>
      </c>
      <c r="G1388" s="17">
        <f t="shared" si="21"/>
        <v>2</v>
      </c>
    </row>
    <row r="1389" spans="1:7">
      <c r="A1389" s="8" t="s">
        <v>15</v>
      </c>
      <c r="B1389" s="8" t="s">
        <v>67</v>
      </c>
      <c r="C1389" s="10">
        <v>4</v>
      </c>
      <c r="D1389" s="10">
        <v>20</v>
      </c>
      <c r="E1389" s="12">
        <v>45000</v>
      </c>
      <c r="F1389" s="10">
        <v>20</v>
      </c>
      <c r="G1389" s="17">
        <f t="shared" si="21"/>
        <v>4</v>
      </c>
    </row>
    <row r="1390" spans="1:7">
      <c r="A1390" s="8" t="s">
        <v>15</v>
      </c>
      <c r="B1390" s="8" t="s">
        <v>67</v>
      </c>
      <c r="C1390" s="10">
        <v>4</v>
      </c>
      <c r="D1390" s="10">
        <v>5</v>
      </c>
      <c r="E1390" s="12">
        <v>49000</v>
      </c>
      <c r="F1390" s="10">
        <v>5</v>
      </c>
      <c r="G1390" s="17">
        <f t="shared" si="21"/>
        <v>1</v>
      </c>
    </row>
    <row r="1391" spans="1:7">
      <c r="A1391" s="8" t="s">
        <v>8</v>
      </c>
      <c r="B1391" s="8" t="s">
        <v>4001</v>
      </c>
      <c r="C1391" s="10">
        <v>2</v>
      </c>
      <c r="D1391" s="10">
        <v>1</v>
      </c>
      <c r="E1391" s="12">
        <v>13355.937515581925</v>
      </c>
      <c r="F1391" s="10">
        <v>1</v>
      </c>
      <c r="G1391" s="17">
        <f t="shared" si="21"/>
        <v>0</v>
      </c>
    </row>
    <row r="1392" spans="1:7">
      <c r="A1392" s="8" t="s">
        <v>15</v>
      </c>
      <c r="B1392" s="8" t="s">
        <v>52</v>
      </c>
      <c r="C1392" s="10">
        <v>2</v>
      </c>
      <c r="D1392" s="10">
        <v>20</v>
      </c>
      <c r="E1392" s="12">
        <v>72000</v>
      </c>
      <c r="F1392" s="10">
        <v>20</v>
      </c>
      <c r="G1392" s="17">
        <f t="shared" si="21"/>
        <v>4</v>
      </c>
    </row>
    <row r="1393" spans="1:7">
      <c r="A1393" s="8" t="s">
        <v>15</v>
      </c>
      <c r="B1393" s="8" t="s">
        <v>20</v>
      </c>
      <c r="C1393" s="10">
        <v>4</v>
      </c>
      <c r="D1393" s="10">
        <v>7</v>
      </c>
      <c r="E1393" s="12">
        <v>50000</v>
      </c>
      <c r="F1393" s="10">
        <v>7</v>
      </c>
      <c r="G1393" s="17">
        <f t="shared" si="21"/>
        <v>1</v>
      </c>
    </row>
    <row r="1394" spans="1:7">
      <c r="A1394" s="8" t="s">
        <v>15</v>
      </c>
      <c r="B1394" s="8" t="s">
        <v>20</v>
      </c>
      <c r="C1394" s="10">
        <v>4</v>
      </c>
      <c r="D1394" s="10">
        <v>2</v>
      </c>
      <c r="E1394" s="12">
        <v>57678</v>
      </c>
      <c r="F1394" s="10">
        <v>2</v>
      </c>
      <c r="G1394" s="17">
        <f t="shared" si="21"/>
        <v>0</v>
      </c>
    </row>
    <row r="1395" spans="1:7">
      <c r="A1395" s="8" t="s">
        <v>15</v>
      </c>
      <c r="B1395" s="8" t="s">
        <v>20</v>
      </c>
      <c r="C1395" s="10">
        <v>4</v>
      </c>
      <c r="D1395" s="10">
        <v>16</v>
      </c>
      <c r="E1395" s="12">
        <v>80442</v>
      </c>
      <c r="F1395" s="10">
        <v>16</v>
      </c>
      <c r="G1395" s="17">
        <f t="shared" si="21"/>
        <v>3</v>
      </c>
    </row>
    <row r="1396" spans="1:7">
      <c r="A1396" s="8" t="s">
        <v>15</v>
      </c>
      <c r="B1396" s="8" t="s">
        <v>52</v>
      </c>
      <c r="C1396" s="10">
        <v>2</v>
      </c>
      <c r="D1396" s="10">
        <v>9</v>
      </c>
      <c r="E1396" s="12">
        <v>75000</v>
      </c>
      <c r="F1396" s="10">
        <v>9</v>
      </c>
      <c r="G1396" s="17">
        <f t="shared" si="21"/>
        <v>2</v>
      </c>
    </row>
    <row r="1397" spans="1:7">
      <c r="A1397" s="8" t="s">
        <v>15</v>
      </c>
      <c r="B1397" s="8" t="s">
        <v>20</v>
      </c>
      <c r="C1397" s="10">
        <v>4</v>
      </c>
      <c r="D1397" s="10">
        <v>12</v>
      </c>
      <c r="E1397" s="12">
        <v>61000</v>
      </c>
      <c r="F1397" s="10">
        <v>12</v>
      </c>
      <c r="G1397" s="17">
        <f t="shared" si="21"/>
        <v>2</v>
      </c>
    </row>
    <row r="1398" spans="1:7">
      <c r="A1398" s="8" t="s">
        <v>15</v>
      </c>
      <c r="B1398" s="8" t="s">
        <v>279</v>
      </c>
      <c r="C1398" s="10">
        <v>4</v>
      </c>
      <c r="D1398" s="10">
        <v>10</v>
      </c>
      <c r="E1398" s="12">
        <v>77000</v>
      </c>
      <c r="F1398" s="10">
        <v>10</v>
      </c>
      <c r="G1398" s="17">
        <f t="shared" si="21"/>
        <v>2</v>
      </c>
    </row>
    <row r="1399" spans="1:7">
      <c r="A1399" s="8" t="s">
        <v>15</v>
      </c>
      <c r="B1399" s="8" t="s">
        <v>488</v>
      </c>
      <c r="C1399" s="10">
        <v>3</v>
      </c>
      <c r="D1399" s="10">
        <v>9</v>
      </c>
      <c r="E1399" s="12">
        <v>92000</v>
      </c>
      <c r="F1399" s="10">
        <v>9</v>
      </c>
      <c r="G1399" s="17">
        <f t="shared" si="21"/>
        <v>2</v>
      </c>
    </row>
    <row r="1400" spans="1:7">
      <c r="A1400" s="8" t="s">
        <v>15</v>
      </c>
      <c r="B1400" s="8" t="s">
        <v>20</v>
      </c>
      <c r="C1400" s="10">
        <v>5</v>
      </c>
      <c r="D1400" s="10">
        <v>10</v>
      </c>
      <c r="E1400" s="12">
        <v>72000</v>
      </c>
      <c r="F1400" s="10">
        <v>10</v>
      </c>
      <c r="G1400" s="17">
        <f t="shared" si="21"/>
        <v>2</v>
      </c>
    </row>
    <row r="1401" spans="1:7">
      <c r="A1401" s="8" t="s">
        <v>8</v>
      </c>
      <c r="B1401" s="8" t="s">
        <v>356</v>
      </c>
      <c r="C1401" s="10">
        <v>4</v>
      </c>
      <c r="D1401" s="10">
        <v>3</v>
      </c>
      <c r="E1401" s="12">
        <v>14000</v>
      </c>
      <c r="F1401" s="10">
        <v>3</v>
      </c>
      <c r="G1401" s="17">
        <f t="shared" si="21"/>
        <v>1</v>
      </c>
    </row>
    <row r="1402" spans="1:7">
      <c r="A1402" s="8" t="s">
        <v>15</v>
      </c>
      <c r="B1402" s="8" t="s">
        <v>52</v>
      </c>
      <c r="C1402" s="10">
        <v>3</v>
      </c>
      <c r="D1402" s="10">
        <v>10</v>
      </c>
      <c r="E1402" s="12">
        <v>111000</v>
      </c>
      <c r="F1402" s="10">
        <v>10</v>
      </c>
      <c r="G1402" s="17">
        <f t="shared" si="21"/>
        <v>2</v>
      </c>
    </row>
    <row r="1403" spans="1:7">
      <c r="A1403" s="8" t="s">
        <v>15</v>
      </c>
      <c r="B1403" s="8" t="s">
        <v>20</v>
      </c>
      <c r="C1403" s="10">
        <v>4</v>
      </c>
      <c r="D1403" s="10">
        <v>20</v>
      </c>
      <c r="E1403" s="12">
        <v>80000</v>
      </c>
      <c r="F1403" s="10">
        <v>20</v>
      </c>
      <c r="G1403" s="17">
        <f t="shared" si="21"/>
        <v>4</v>
      </c>
    </row>
    <row r="1404" spans="1:7">
      <c r="A1404" s="8" t="s">
        <v>8</v>
      </c>
      <c r="B1404" s="8" t="s">
        <v>20</v>
      </c>
      <c r="C1404" s="10">
        <v>4</v>
      </c>
      <c r="D1404" s="10">
        <v>5</v>
      </c>
      <c r="E1404" s="12">
        <v>57875.729234188344</v>
      </c>
      <c r="F1404" s="10">
        <v>5.5</v>
      </c>
      <c r="G1404" s="17">
        <f t="shared" si="21"/>
        <v>1</v>
      </c>
    </row>
    <row r="1405" spans="1:7">
      <c r="A1405" s="8" t="s">
        <v>8</v>
      </c>
      <c r="B1405" s="8" t="s">
        <v>310</v>
      </c>
      <c r="C1405" s="10">
        <v>3</v>
      </c>
      <c r="D1405" s="10">
        <v>8</v>
      </c>
      <c r="E1405" s="12">
        <v>25000</v>
      </c>
      <c r="F1405" s="10">
        <v>8</v>
      </c>
      <c r="G1405" s="17">
        <f t="shared" si="21"/>
        <v>2</v>
      </c>
    </row>
    <row r="1406" spans="1:7">
      <c r="A1406" s="8" t="s">
        <v>15</v>
      </c>
      <c r="B1406" s="8" t="s">
        <v>488</v>
      </c>
      <c r="C1406" s="10">
        <v>2</v>
      </c>
      <c r="D1406" s="10">
        <v>2</v>
      </c>
      <c r="E1406" s="12">
        <v>24000</v>
      </c>
      <c r="F1406" s="10">
        <v>2</v>
      </c>
      <c r="G1406" s="17">
        <f t="shared" si="21"/>
        <v>0</v>
      </c>
    </row>
    <row r="1407" spans="1:7">
      <c r="A1407" s="8" t="s">
        <v>15</v>
      </c>
      <c r="B1407" s="8" t="s">
        <v>52</v>
      </c>
      <c r="C1407" s="10">
        <v>3</v>
      </c>
      <c r="D1407" s="10">
        <v>25</v>
      </c>
      <c r="E1407" s="12">
        <v>61000</v>
      </c>
      <c r="F1407" s="10">
        <v>25</v>
      </c>
      <c r="G1407" s="17">
        <f t="shared" si="21"/>
        <v>5</v>
      </c>
    </row>
    <row r="1408" spans="1:7">
      <c r="A1408" s="8" t="s">
        <v>84</v>
      </c>
      <c r="B1408" s="8" t="s">
        <v>20</v>
      </c>
      <c r="C1408" s="10">
        <v>3</v>
      </c>
      <c r="D1408" s="10">
        <v>11</v>
      </c>
      <c r="E1408" s="12">
        <v>56095.031102144967</v>
      </c>
      <c r="F1408" s="10">
        <v>11</v>
      </c>
      <c r="G1408" s="17">
        <f t="shared" si="21"/>
        <v>2</v>
      </c>
    </row>
    <row r="1409" spans="1:7">
      <c r="A1409" s="8" t="s">
        <v>84</v>
      </c>
      <c r="B1409" s="8" t="s">
        <v>310</v>
      </c>
      <c r="C1409" s="10">
        <v>3</v>
      </c>
      <c r="D1409" s="10">
        <v>5</v>
      </c>
      <c r="E1409" s="12">
        <v>71393.675948184507</v>
      </c>
      <c r="F1409" s="10">
        <v>5</v>
      </c>
      <c r="G1409" s="17">
        <f t="shared" si="21"/>
        <v>1</v>
      </c>
    </row>
    <row r="1410" spans="1:7">
      <c r="A1410" s="8" t="s">
        <v>15</v>
      </c>
      <c r="B1410" s="8" t="s">
        <v>52</v>
      </c>
      <c r="C1410" s="10">
        <v>4</v>
      </c>
      <c r="D1410" s="10">
        <v>18</v>
      </c>
      <c r="E1410" s="12">
        <v>96230</v>
      </c>
      <c r="F1410" s="10">
        <v>18</v>
      </c>
      <c r="G1410" s="17">
        <f t="shared" si="21"/>
        <v>4</v>
      </c>
    </row>
    <row r="1411" spans="1:7">
      <c r="A1411" s="8" t="s">
        <v>15</v>
      </c>
      <c r="B1411" s="8" t="s">
        <v>20</v>
      </c>
      <c r="C1411" s="10">
        <v>3</v>
      </c>
      <c r="D1411" s="10">
        <v>1</v>
      </c>
      <c r="E1411" s="12">
        <v>75000</v>
      </c>
      <c r="F1411" s="10">
        <v>1.5</v>
      </c>
      <c r="G1411" s="17">
        <f t="shared" ref="G1411:G1474" si="22">ROUND(F1411/5,0)</f>
        <v>0</v>
      </c>
    </row>
    <row r="1412" spans="1:7">
      <c r="A1412" s="8" t="s">
        <v>15</v>
      </c>
      <c r="B1412" s="8" t="s">
        <v>20</v>
      </c>
      <c r="C1412" s="10">
        <v>4</v>
      </c>
      <c r="D1412" s="10">
        <v>5</v>
      </c>
      <c r="E1412" s="12">
        <v>102000</v>
      </c>
      <c r="F1412" s="10">
        <v>5</v>
      </c>
      <c r="G1412" s="17">
        <f t="shared" si="22"/>
        <v>1</v>
      </c>
    </row>
    <row r="1413" spans="1:7">
      <c r="A1413" s="8" t="s">
        <v>1118</v>
      </c>
      <c r="B1413" s="8" t="s">
        <v>52</v>
      </c>
      <c r="C1413" s="10">
        <v>4</v>
      </c>
      <c r="D1413" s="10">
        <v>3</v>
      </c>
      <c r="E1413" s="12">
        <v>19008.034062397041</v>
      </c>
      <c r="F1413" s="10">
        <v>3</v>
      </c>
      <c r="G1413" s="17">
        <f t="shared" si="22"/>
        <v>1</v>
      </c>
    </row>
    <row r="1414" spans="1:7">
      <c r="A1414" s="8" t="s">
        <v>8</v>
      </c>
      <c r="B1414" s="8" t="s">
        <v>20</v>
      </c>
      <c r="C1414" s="10">
        <v>4</v>
      </c>
      <c r="D1414" s="10">
        <v>5</v>
      </c>
      <c r="E1414" s="12">
        <v>4356</v>
      </c>
      <c r="F1414" s="10">
        <v>5</v>
      </c>
      <c r="G1414" s="17">
        <f t="shared" si="22"/>
        <v>1</v>
      </c>
    </row>
    <row r="1415" spans="1:7">
      <c r="A1415" s="8" t="s">
        <v>8</v>
      </c>
      <c r="B1415" s="8" t="s">
        <v>310</v>
      </c>
      <c r="C1415" s="10">
        <v>4</v>
      </c>
      <c r="D1415" s="10">
        <v>4</v>
      </c>
      <c r="E1415" s="12">
        <v>5342.3750062327708</v>
      </c>
      <c r="F1415" s="10">
        <v>4</v>
      </c>
      <c r="G1415" s="17">
        <f t="shared" si="22"/>
        <v>1</v>
      </c>
    </row>
    <row r="1416" spans="1:7">
      <c r="A1416" s="8" t="s">
        <v>15</v>
      </c>
      <c r="B1416" s="8" t="s">
        <v>52</v>
      </c>
      <c r="C1416" s="10">
        <v>3</v>
      </c>
      <c r="D1416" s="10">
        <v>20</v>
      </c>
      <c r="E1416" s="12">
        <v>67000</v>
      </c>
      <c r="F1416" s="10">
        <v>20</v>
      </c>
      <c r="G1416" s="17">
        <f t="shared" si="22"/>
        <v>4</v>
      </c>
    </row>
    <row r="1417" spans="1:7">
      <c r="A1417" s="8" t="s">
        <v>8</v>
      </c>
      <c r="B1417" s="8" t="s">
        <v>20</v>
      </c>
      <c r="C1417" s="10">
        <v>4</v>
      </c>
      <c r="D1417" s="10">
        <v>7</v>
      </c>
      <c r="E1417" s="12">
        <v>8547.8000099724322</v>
      </c>
      <c r="F1417" s="10">
        <v>7</v>
      </c>
      <c r="G1417" s="17">
        <f t="shared" si="22"/>
        <v>1</v>
      </c>
    </row>
    <row r="1418" spans="1:7">
      <c r="A1418" s="8" t="s">
        <v>8</v>
      </c>
      <c r="B1418" s="8" t="s">
        <v>20</v>
      </c>
      <c r="C1418" s="10">
        <v>4</v>
      </c>
      <c r="D1418" s="10">
        <v>4</v>
      </c>
      <c r="E1418" s="12">
        <v>16027.125018698311</v>
      </c>
      <c r="F1418" s="10">
        <v>4</v>
      </c>
      <c r="G1418" s="17">
        <f t="shared" si="22"/>
        <v>1</v>
      </c>
    </row>
    <row r="1419" spans="1:7">
      <c r="A1419" s="8" t="s">
        <v>8</v>
      </c>
      <c r="B1419" s="8" t="s">
        <v>356</v>
      </c>
      <c r="C1419" s="10">
        <v>3</v>
      </c>
      <c r="D1419" s="10">
        <v>36</v>
      </c>
      <c r="E1419" s="12">
        <v>10684.750012465542</v>
      </c>
      <c r="F1419" s="10">
        <v>36</v>
      </c>
      <c r="G1419" s="17">
        <f t="shared" si="22"/>
        <v>7</v>
      </c>
    </row>
    <row r="1420" spans="1:7">
      <c r="A1420" s="8" t="s">
        <v>179</v>
      </c>
      <c r="B1420" s="8" t="s">
        <v>310</v>
      </c>
      <c r="C1420" s="10">
        <v>4</v>
      </c>
      <c r="D1420" s="10">
        <v>8</v>
      </c>
      <c r="E1420" s="12">
        <v>30000</v>
      </c>
      <c r="F1420" s="10">
        <v>8</v>
      </c>
      <c r="G1420" s="17">
        <f t="shared" si="22"/>
        <v>2</v>
      </c>
    </row>
    <row r="1421" spans="1:7">
      <c r="A1421" s="8" t="s">
        <v>8</v>
      </c>
      <c r="B1421" s="8" t="s">
        <v>52</v>
      </c>
      <c r="C1421" s="10">
        <v>3</v>
      </c>
      <c r="D1421" s="10">
        <v>0</v>
      </c>
      <c r="E1421" s="12">
        <v>8903.9583437212841</v>
      </c>
      <c r="F1421" s="10">
        <v>0</v>
      </c>
      <c r="G1421" s="17">
        <f t="shared" si="22"/>
        <v>0</v>
      </c>
    </row>
    <row r="1422" spans="1:7">
      <c r="A1422" s="8" t="s">
        <v>8</v>
      </c>
      <c r="B1422" s="8" t="s">
        <v>52</v>
      </c>
      <c r="C1422" s="10">
        <v>1</v>
      </c>
      <c r="D1422" s="10">
        <v>10</v>
      </c>
      <c r="E1422" s="12">
        <v>20000</v>
      </c>
      <c r="F1422" s="10">
        <v>10</v>
      </c>
      <c r="G1422" s="17">
        <f t="shared" si="22"/>
        <v>2</v>
      </c>
    </row>
    <row r="1423" spans="1:7">
      <c r="A1423" s="8" t="s">
        <v>84</v>
      </c>
      <c r="B1423" s="8" t="s">
        <v>20</v>
      </c>
      <c r="C1423" s="10">
        <v>4</v>
      </c>
      <c r="D1423" s="10">
        <v>10</v>
      </c>
      <c r="E1423" s="12">
        <v>87712.230450626681</v>
      </c>
      <c r="F1423" s="10">
        <v>10</v>
      </c>
      <c r="G1423" s="17">
        <f t="shared" si="22"/>
        <v>2</v>
      </c>
    </row>
    <row r="1424" spans="1:7">
      <c r="A1424" s="8" t="s">
        <v>8</v>
      </c>
      <c r="B1424" s="8" t="s">
        <v>52</v>
      </c>
      <c r="C1424" s="10">
        <v>5</v>
      </c>
      <c r="D1424" s="10">
        <v>6</v>
      </c>
      <c r="E1424" s="12">
        <v>17807.916687442568</v>
      </c>
      <c r="F1424" s="10">
        <v>6</v>
      </c>
      <c r="G1424" s="17">
        <f t="shared" si="22"/>
        <v>1</v>
      </c>
    </row>
    <row r="1425" spans="1:7">
      <c r="A1425" s="8" t="s">
        <v>654</v>
      </c>
      <c r="B1425" s="8" t="s">
        <v>20</v>
      </c>
      <c r="C1425" s="10">
        <v>3</v>
      </c>
      <c r="D1425" s="10">
        <v>2</v>
      </c>
      <c r="E1425" s="12">
        <v>41000</v>
      </c>
      <c r="F1425" s="10">
        <v>2</v>
      </c>
      <c r="G1425" s="17">
        <f t="shared" si="22"/>
        <v>0</v>
      </c>
    </row>
    <row r="1426" spans="1:7">
      <c r="A1426" s="8" t="s">
        <v>15</v>
      </c>
      <c r="B1426" s="8" t="s">
        <v>52</v>
      </c>
      <c r="C1426" s="10">
        <v>3</v>
      </c>
      <c r="D1426" s="10">
        <v>4</v>
      </c>
      <c r="E1426" s="12">
        <v>60000</v>
      </c>
      <c r="F1426" s="10">
        <v>4</v>
      </c>
      <c r="G1426" s="17">
        <f t="shared" si="22"/>
        <v>1</v>
      </c>
    </row>
    <row r="1427" spans="1:7">
      <c r="A1427" s="8" t="s">
        <v>48</v>
      </c>
      <c r="B1427" s="8" t="s">
        <v>20</v>
      </c>
      <c r="C1427" s="10">
        <v>5</v>
      </c>
      <c r="D1427" s="10">
        <v>2</v>
      </c>
      <c r="E1427" s="12">
        <v>32187.34988380854</v>
      </c>
      <c r="F1427" s="10">
        <v>2</v>
      </c>
      <c r="G1427" s="17">
        <f t="shared" si="22"/>
        <v>0</v>
      </c>
    </row>
    <row r="1428" spans="1:7">
      <c r="A1428" s="8" t="s">
        <v>672</v>
      </c>
      <c r="B1428" s="8" t="s">
        <v>279</v>
      </c>
      <c r="C1428" s="10">
        <v>4</v>
      </c>
      <c r="D1428" s="10">
        <v>5</v>
      </c>
      <c r="E1428" s="12">
        <v>39879.404680246938</v>
      </c>
      <c r="F1428" s="10">
        <v>5</v>
      </c>
      <c r="G1428" s="17">
        <f t="shared" si="22"/>
        <v>1</v>
      </c>
    </row>
    <row r="1429" spans="1:7">
      <c r="A1429" s="8" t="s">
        <v>8</v>
      </c>
      <c r="B1429" s="8" t="s">
        <v>20</v>
      </c>
      <c r="C1429" s="10">
        <v>3</v>
      </c>
      <c r="D1429" s="10">
        <v>2</v>
      </c>
      <c r="E1429" s="12">
        <v>5698.5333399816218</v>
      </c>
      <c r="F1429" s="10">
        <v>2</v>
      </c>
      <c r="G1429" s="17">
        <f t="shared" si="22"/>
        <v>0</v>
      </c>
    </row>
    <row r="1430" spans="1:7">
      <c r="A1430" s="8" t="s">
        <v>8</v>
      </c>
      <c r="B1430" s="8" t="s">
        <v>52</v>
      </c>
      <c r="C1430" s="10">
        <v>4</v>
      </c>
      <c r="D1430" s="10">
        <v>6</v>
      </c>
      <c r="E1430" s="12">
        <v>7123.1666749770275</v>
      </c>
      <c r="F1430" s="10">
        <v>6</v>
      </c>
      <c r="G1430" s="17">
        <f t="shared" si="22"/>
        <v>1</v>
      </c>
    </row>
    <row r="1431" spans="1:7">
      <c r="A1431" s="8" t="s">
        <v>8</v>
      </c>
      <c r="B1431" s="8" t="s">
        <v>52</v>
      </c>
      <c r="C1431" s="10">
        <v>3</v>
      </c>
      <c r="D1431" s="10">
        <v>15</v>
      </c>
      <c r="E1431" s="12">
        <v>4451.9791718606421</v>
      </c>
      <c r="F1431" s="10">
        <v>15</v>
      </c>
      <c r="G1431" s="17">
        <f t="shared" si="22"/>
        <v>3</v>
      </c>
    </row>
    <row r="1432" spans="1:7">
      <c r="A1432" s="8" t="s">
        <v>8</v>
      </c>
      <c r="B1432" s="8" t="s">
        <v>20</v>
      </c>
      <c r="C1432" s="10">
        <v>3</v>
      </c>
      <c r="D1432" s="10">
        <v>6</v>
      </c>
      <c r="E1432" s="12">
        <v>6410.8500074793246</v>
      </c>
      <c r="F1432" s="10">
        <v>6</v>
      </c>
      <c r="G1432" s="17">
        <f t="shared" si="22"/>
        <v>1</v>
      </c>
    </row>
    <row r="1433" spans="1:7">
      <c r="A1433" s="8" t="s">
        <v>8</v>
      </c>
      <c r="B1433" s="8" t="s">
        <v>52</v>
      </c>
      <c r="C1433" s="10">
        <v>5</v>
      </c>
      <c r="D1433" s="10">
        <v>12</v>
      </c>
      <c r="E1433" s="12">
        <v>20479.104190558952</v>
      </c>
      <c r="F1433" s="10">
        <v>12</v>
      </c>
      <c r="G1433" s="17">
        <f t="shared" si="22"/>
        <v>2</v>
      </c>
    </row>
    <row r="1434" spans="1:7">
      <c r="A1434" s="8" t="s">
        <v>8</v>
      </c>
      <c r="B1434" s="8" t="s">
        <v>20</v>
      </c>
      <c r="C1434" s="10">
        <v>2</v>
      </c>
      <c r="D1434" s="10">
        <v>5</v>
      </c>
      <c r="E1434" s="12">
        <v>11040.908346214392</v>
      </c>
      <c r="F1434" s="10">
        <v>5</v>
      </c>
      <c r="G1434" s="17">
        <f t="shared" si="22"/>
        <v>1</v>
      </c>
    </row>
    <row r="1435" spans="1:7">
      <c r="A1435" s="8" t="s">
        <v>8</v>
      </c>
      <c r="B1435" s="8" t="s">
        <v>67</v>
      </c>
      <c r="C1435" s="10">
        <v>3</v>
      </c>
      <c r="D1435" s="10">
        <v>7</v>
      </c>
      <c r="E1435" s="12">
        <v>17807.916687442568</v>
      </c>
      <c r="F1435" s="10">
        <v>7</v>
      </c>
      <c r="G1435" s="17">
        <f t="shared" si="22"/>
        <v>1</v>
      </c>
    </row>
    <row r="1436" spans="1:7">
      <c r="A1436" s="8" t="s">
        <v>8</v>
      </c>
      <c r="B1436" s="8" t="s">
        <v>20</v>
      </c>
      <c r="C1436" s="10">
        <v>4</v>
      </c>
      <c r="D1436" s="10">
        <v>11</v>
      </c>
      <c r="E1436" s="12">
        <v>3561.5833374885137</v>
      </c>
      <c r="F1436" s="10">
        <v>11</v>
      </c>
      <c r="G1436" s="17">
        <f t="shared" si="22"/>
        <v>2</v>
      </c>
    </row>
    <row r="1437" spans="1:7">
      <c r="A1437" s="8" t="s">
        <v>71</v>
      </c>
      <c r="B1437" s="8" t="s">
        <v>20</v>
      </c>
      <c r="C1437" s="10">
        <v>3</v>
      </c>
      <c r="D1437" s="10">
        <v>5</v>
      </c>
      <c r="E1437" s="12">
        <v>26795.030625143831</v>
      </c>
      <c r="F1437" s="10">
        <v>5</v>
      </c>
      <c r="G1437" s="17">
        <f t="shared" si="22"/>
        <v>1</v>
      </c>
    </row>
    <row r="1438" spans="1:7">
      <c r="A1438" s="8" t="s">
        <v>1444</v>
      </c>
      <c r="B1438" s="8" t="s">
        <v>52</v>
      </c>
      <c r="C1438" s="10">
        <v>2</v>
      </c>
      <c r="D1438" s="10">
        <v>10</v>
      </c>
      <c r="E1438" s="12">
        <v>20400</v>
      </c>
      <c r="F1438" s="10">
        <v>10</v>
      </c>
      <c r="G1438" s="17">
        <f t="shared" si="22"/>
        <v>2</v>
      </c>
    </row>
    <row r="1439" spans="1:7">
      <c r="A1439" s="8" t="s">
        <v>71</v>
      </c>
      <c r="B1439" s="8" t="s">
        <v>310</v>
      </c>
      <c r="C1439" s="10">
        <v>4</v>
      </c>
      <c r="D1439" s="10">
        <v>35</v>
      </c>
      <c r="E1439" s="12">
        <v>39404.456801682099</v>
      </c>
      <c r="F1439" s="10">
        <v>35</v>
      </c>
      <c r="G1439" s="17">
        <f t="shared" si="22"/>
        <v>7</v>
      </c>
    </row>
    <row r="1440" spans="1:7">
      <c r="A1440" s="8" t="s">
        <v>983</v>
      </c>
      <c r="B1440" s="8" t="s">
        <v>20</v>
      </c>
      <c r="C1440" s="10">
        <v>4</v>
      </c>
      <c r="D1440" s="10">
        <v>7</v>
      </c>
      <c r="E1440" s="12">
        <v>149907.13380100971</v>
      </c>
      <c r="F1440" s="10">
        <v>7</v>
      </c>
      <c r="G1440" s="17">
        <f t="shared" si="22"/>
        <v>1</v>
      </c>
    </row>
    <row r="1441" spans="1:7">
      <c r="A1441" s="8" t="s">
        <v>8</v>
      </c>
      <c r="B1441" s="8" t="s">
        <v>20</v>
      </c>
      <c r="C1441" s="10">
        <v>4</v>
      </c>
      <c r="D1441" s="10">
        <v>1</v>
      </c>
      <c r="E1441" s="12">
        <v>4095.8208381117906</v>
      </c>
      <c r="F1441" s="10">
        <v>1.6</v>
      </c>
      <c r="G1441" s="17">
        <f t="shared" si="22"/>
        <v>0</v>
      </c>
    </row>
    <row r="1442" spans="1:7">
      <c r="A1442" s="8" t="s">
        <v>84</v>
      </c>
      <c r="B1442" s="8" t="s">
        <v>310</v>
      </c>
      <c r="C1442" s="10">
        <v>4</v>
      </c>
      <c r="D1442" s="10">
        <v>7</v>
      </c>
      <c r="E1442" s="12">
        <v>127488.70705032947</v>
      </c>
      <c r="F1442" s="10">
        <v>7</v>
      </c>
      <c r="G1442" s="17">
        <f t="shared" si="22"/>
        <v>1</v>
      </c>
    </row>
    <row r="1443" spans="1:7">
      <c r="A1443" s="8" t="s">
        <v>71</v>
      </c>
      <c r="B1443" s="8" t="s">
        <v>52</v>
      </c>
      <c r="C1443" s="10">
        <v>5</v>
      </c>
      <c r="D1443" s="10">
        <v>20</v>
      </c>
      <c r="E1443" s="12">
        <v>58318.59606648951</v>
      </c>
      <c r="F1443" s="10">
        <v>20</v>
      </c>
      <c r="G1443" s="17">
        <f t="shared" si="22"/>
        <v>4</v>
      </c>
    </row>
    <row r="1444" spans="1:7">
      <c r="A1444" s="8" t="s">
        <v>48</v>
      </c>
      <c r="B1444" s="8" t="s">
        <v>488</v>
      </c>
      <c r="C1444" s="10">
        <v>4</v>
      </c>
      <c r="D1444" s="10">
        <v>2</v>
      </c>
      <c r="E1444" s="12">
        <v>9509.8988293070688</v>
      </c>
      <c r="F1444" s="10">
        <v>2</v>
      </c>
      <c r="G1444" s="17">
        <f t="shared" si="22"/>
        <v>0</v>
      </c>
    </row>
    <row r="1445" spans="1:7">
      <c r="A1445" s="8" t="s">
        <v>8</v>
      </c>
      <c r="B1445" s="8" t="s">
        <v>20</v>
      </c>
      <c r="C1445" s="10">
        <v>4</v>
      </c>
      <c r="D1445" s="10">
        <v>3</v>
      </c>
      <c r="E1445" s="12">
        <v>12821.700014958649</v>
      </c>
      <c r="F1445" s="10">
        <v>3</v>
      </c>
      <c r="G1445" s="17">
        <f t="shared" si="22"/>
        <v>1</v>
      </c>
    </row>
    <row r="1446" spans="1:7">
      <c r="A1446" s="8" t="s">
        <v>8</v>
      </c>
      <c r="B1446" s="8" t="s">
        <v>20</v>
      </c>
      <c r="C1446" s="10">
        <v>5</v>
      </c>
      <c r="D1446" s="10">
        <v>6</v>
      </c>
      <c r="E1446" s="12">
        <v>4000</v>
      </c>
      <c r="F1446" s="10">
        <v>6</v>
      </c>
      <c r="G1446" s="17">
        <f t="shared" si="22"/>
        <v>1</v>
      </c>
    </row>
    <row r="1447" spans="1:7">
      <c r="A1447" s="8" t="s">
        <v>15</v>
      </c>
      <c r="B1447" s="8" t="s">
        <v>20</v>
      </c>
      <c r="C1447" s="10">
        <v>5</v>
      </c>
      <c r="D1447" s="10">
        <v>2</v>
      </c>
      <c r="E1447" s="12">
        <v>42000</v>
      </c>
      <c r="F1447" s="10">
        <v>2</v>
      </c>
      <c r="G1447" s="17">
        <f t="shared" si="22"/>
        <v>0</v>
      </c>
    </row>
    <row r="1448" spans="1:7">
      <c r="A1448" s="8" t="s">
        <v>8</v>
      </c>
      <c r="B1448" s="8" t="s">
        <v>52</v>
      </c>
      <c r="C1448" s="10">
        <v>5</v>
      </c>
      <c r="D1448" s="10">
        <v>19</v>
      </c>
      <c r="E1448" s="12">
        <v>3200</v>
      </c>
      <c r="F1448" s="10">
        <v>19</v>
      </c>
      <c r="G1448" s="17">
        <f t="shared" si="22"/>
        <v>4</v>
      </c>
    </row>
    <row r="1449" spans="1:7">
      <c r="A1449" s="8" t="s">
        <v>197</v>
      </c>
      <c r="B1449" s="8" t="s">
        <v>20</v>
      </c>
      <c r="C1449" s="10">
        <v>3</v>
      </c>
      <c r="D1449" s="10">
        <v>10</v>
      </c>
      <c r="E1449" s="12">
        <v>60000</v>
      </c>
      <c r="F1449" s="10">
        <v>10</v>
      </c>
      <c r="G1449" s="17">
        <f t="shared" si="22"/>
        <v>2</v>
      </c>
    </row>
    <row r="1450" spans="1:7">
      <c r="A1450" s="8" t="s">
        <v>15</v>
      </c>
      <c r="B1450" s="8" t="s">
        <v>20</v>
      </c>
      <c r="C1450" s="10">
        <v>4</v>
      </c>
      <c r="D1450" s="10">
        <v>9</v>
      </c>
      <c r="E1450" s="12">
        <v>85000</v>
      </c>
      <c r="F1450" s="10">
        <v>9</v>
      </c>
      <c r="G1450" s="17">
        <f t="shared" si="22"/>
        <v>2</v>
      </c>
    </row>
    <row r="1451" spans="1:7">
      <c r="A1451" s="8" t="s">
        <v>15</v>
      </c>
      <c r="B1451" s="8" t="s">
        <v>52</v>
      </c>
      <c r="C1451" s="10">
        <v>4</v>
      </c>
      <c r="D1451" s="10">
        <v>15</v>
      </c>
      <c r="E1451" s="12">
        <v>109000</v>
      </c>
      <c r="F1451" s="10">
        <v>15</v>
      </c>
      <c r="G1451" s="17">
        <f t="shared" si="22"/>
        <v>3</v>
      </c>
    </row>
    <row r="1452" spans="1:7">
      <c r="A1452" s="8" t="s">
        <v>895</v>
      </c>
      <c r="B1452" s="8" t="s">
        <v>20</v>
      </c>
      <c r="C1452" s="10">
        <v>5</v>
      </c>
      <c r="D1452" s="10">
        <v>14</v>
      </c>
      <c r="E1452" s="12">
        <v>76223.966339496474</v>
      </c>
      <c r="F1452" s="10">
        <v>14</v>
      </c>
      <c r="G1452" s="17">
        <f t="shared" si="22"/>
        <v>3</v>
      </c>
    </row>
    <row r="1453" spans="1:7">
      <c r="A1453" s="8" t="s">
        <v>15</v>
      </c>
      <c r="B1453" s="8" t="s">
        <v>279</v>
      </c>
      <c r="C1453" s="10">
        <v>3</v>
      </c>
      <c r="D1453" s="10">
        <v>13</v>
      </c>
      <c r="E1453" s="12">
        <v>77000</v>
      </c>
      <c r="F1453" s="10">
        <v>13</v>
      </c>
      <c r="G1453" s="17">
        <f t="shared" si="22"/>
        <v>3</v>
      </c>
    </row>
    <row r="1454" spans="1:7">
      <c r="A1454" s="8" t="s">
        <v>8</v>
      </c>
      <c r="B1454" s="8" t="s">
        <v>20</v>
      </c>
      <c r="C1454" s="10">
        <v>5</v>
      </c>
      <c r="D1454" s="10">
        <v>4</v>
      </c>
      <c r="E1454" s="12">
        <v>25000</v>
      </c>
      <c r="F1454" s="10">
        <v>4</v>
      </c>
      <c r="G1454" s="17">
        <f t="shared" si="22"/>
        <v>1</v>
      </c>
    </row>
    <row r="1455" spans="1:7">
      <c r="A1455" s="8" t="s">
        <v>15</v>
      </c>
      <c r="B1455" s="8" t="s">
        <v>52</v>
      </c>
      <c r="C1455" s="10">
        <v>3</v>
      </c>
      <c r="D1455" s="10">
        <v>12</v>
      </c>
      <c r="E1455" s="12">
        <v>64000</v>
      </c>
      <c r="F1455" s="10">
        <v>12</v>
      </c>
      <c r="G1455" s="17">
        <f t="shared" si="22"/>
        <v>2</v>
      </c>
    </row>
    <row r="1456" spans="1:7">
      <c r="A1456" s="8" t="s">
        <v>71</v>
      </c>
      <c r="B1456" s="8" t="s">
        <v>279</v>
      </c>
      <c r="C1456" s="10">
        <v>3</v>
      </c>
      <c r="D1456" s="10">
        <v>10</v>
      </c>
      <c r="E1456" s="12">
        <v>231119.74856804207</v>
      </c>
      <c r="F1456" s="10">
        <v>10</v>
      </c>
      <c r="G1456" s="17">
        <f t="shared" si="22"/>
        <v>2</v>
      </c>
    </row>
    <row r="1457" spans="1:7">
      <c r="A1457" s="8" t="s">
        <v>15</v>
      </c>
      <c r="B1457" s="8" t="s">
        <v>20</v>
      </c>
      <c r="C1457" s="10">
        <v>5</v>
      </c>
      <c r="D1457" s="10">
        <v>10</v>
      </c>
      <c r="E1457" s="12">
        <v>76000</v>
      </c>
      <c r="F1457" s="10">
        <v>10</v>
      </c>
      <c r="G1457" s="17">
        <f t="shared" si="22"/>
        <v>2</v>
      </c>
    </row>
    <row r="1458" spans="1:7">
      <c r="A1458" s="8" t="s">
        <v>71</v>
      </c>
      <c r="B1458" s="8" t="s">
        <v>20</v>
      </c>
      <c r="C1458" s="10">
        <v>3</v>
      </c>
      <c r="D1458" s="10">
        <v>8</v>
      </c>
      <c r="E1458" s="12">
        <v>15761.782720672842</v>
      </c>
      <c r="F1458" s="10">
        <v>8</v>
      </c>
      <c r="G1458" s="17">
        <f t="shared" si="22"/>
        <v>2</v>
      </c>
    </row>
    <row r="1459" spans="1:7">
      <c r="A1459" s="8" t="s">
        <v>84</v>
      </c>
      <c r="B1459" s="8" t="s">
        <v>279</v>
      </c>
      <c r="C1459" s="10">
        <v>3</v>
      </c>
      <c r="D1459" s="10">
        <v>17</v>
      </c>
      <c r="E1459" s="12">
        <v>168285.09330643489</v>
      </c>
      <c r="F1459" s="10">
        <v>17</v>
      </c>
      <c r="G1459" s="17">
        <f t="shared" si="22"/>
        <v>3</v>
      </c>
    </row>
    <row r="1460" spans="1:7">
      <c r="A1460" s="8" t="s">
        <v>1176</v>
      </c>
      <c r="B1460" s="8" t="s">
        <v>20</v>
      </c>
      <c r="C1460" s="10">
        <v>4</v>
      </c>
      <c r="D1460" s="10">
        <v>13</v>
      </c>
      <c r="E1460" s="12">
        <v>50000</v>
      </c>
      <c r="F1460" s="10">
        <v>13</v>
      </c>
      <c r="G1460" s="17">
        <f t="shared" si="22"/>
        <v>3</v>
      </c>
    </row>
    <row r="1461" spans="1:7">
      <c r="A1461" s="8" t="s">
        <v>184</v>
      </c>
      <c r="B1461" s="8" t="s">
        <v>488</v>
      </c>
      <c r="C1461" s="10">
        <v>4</v>
      </c>
      <c r="D1461" s="10">
        <v>8</v>
      </c>
      <c r="E1461" s="12">
        <v>7200</v>
      </c>
      <c r="F1461" s="10">
        <v>8</v>
      </c>
      <c r="G1461" s="17">
        <f t="shared" si="22"/>
        <v>2</v>
      </c>
    </row>
    <row r="1462" spans="1:7">
      <c r="A1462" s="8" t="s">
        <v>24</v>
      </c>
      <c r="B1462" s="8" t="s">
        <v>356</v>
      </c>
      <c r="C1462" s="10">
        <v>5</v>
      </c>
      <c r="D1462" s="10">
        <v>7</v>
      </c>
      <c r="E1462" s="12">
        <v>53356.776437647524</v>
      </c>
      <c r="F1462" s="10">
        <v>7</v>
      </c>
      <c r="G1462" s="17">
        <f t="shared" si="22"/>
        <v>1</v>
      </c>
    </row>
    <row r="1463" spans="1:7">
      <c r="A1463" s="8" t="s">
        <v>15</v>
      </c>
      <c r="B1463" s="8" t="s">
        <v>67</v>
      </c>
      <c r="C1463" s="10">
        <v>3</v>
      </c>
      <c r="D1463" s="10">
        <v>10</v>
      </c>
      <c r="E1463" s="12">
        <v>45000</v>
      </c>
      <c r="F1463" s="10">
        <v>10</v>
      </c>
      <c r="G1463" s="17">
        <f t="shared" si="22"/>
        <v>2</v>
      </c>
    </row>
    <row r="1464" spans="1:7">
      <c r="A1464" s="8" t="s">
        <v>8</v>
      </c>
      <c r="B1464" s="8" t="s">
        <v>52</v>
      </c>
      <c r="C1464" s="10">
        <v>5</v>
      </c>
      <c r="D1464" s="10">
        <v>4</v>
      </c>
      <c r="E1464" s="12">
        <v>5000</v>
      </c>
      <c r="F1464" s="10">
        <v>4</v>
      </c>
      <c r="G1464" s="17">
        <f t="shared" si="22"/>
        <v>1</v>
      </c>
    </row>
    <row r="1465" spans="1:7">
      <c r="A1465" s="8" t="s">
        <v>84</v>
      </c>
      <c r="B1465" s="8" t="s">
        <v>20</v>
      </c>
      <c r="C1465" s="10">
        <v>5</v>
      </c>
      <c r="D1465" s="10">
        <v>20</v>
      </c>
      <c r="E1465" s="12">
        <v>75473.31457379504</v>
      </c>
      <c r="F1465" s="10">
        <v>20</v>
      </c>
      <c r="G1465" s="17">
        <f t="shared" si="22"/>
        <v>4</v>
      </c>
    </row>
    <row r="1466" spans="1:7">
      <c r="A1466" s="8" t="s">
        <v>73</v>
      </c>
      <c r="B1466" s="8" t="s">
        <v>52</v>
      </c>
      <c r="C1466" s="10">
        <v>3</v>
      </c>
      <c r="D1466" s="10">
        <v>5</v>
      </c>
      <c r="E1466" s="12">
        <v>15000</v>
      </c>
      <c r="F1466" s="10">
        <v>5</v>
      </c>
      <c r="G1466" s="17">
        <f t="shared" si="22"/>
        <v>1</v>
      </c>
    </row>
    <row r="1467" spans="1:7">
      <c r="A1467" s="8" t="s">
        <v>24</v>
      </c>
      <c r="B1467" s="8" t="s">
        <v>488</v>
      </c>
      <c r="C1467" s="10">
        <v>5</v>
      </c>
      <c r="D1467" s="10">
        <v>8</v>
      </c>
      <c r="E1467" s="12">
        <v>42558.381206218859</v>
      </c>
      <c r="F1467" s="10">
        <v>8</v>
      </c>
      <c r="G1467" s="17">
        <f t="shared" si="22"/>
        <v>2</v>
      </c>
    </row>
    <row r="1468" spans="1:7">
      <c r="A1468" s="8" t="s">
        <v>15</v>
      </c>
      <c r="B1468" s="8" t="s">
        <v>20</v>
      </c>
      <c r="C1468" s="10">
        <v>4</v>
      </c>
      <c r="D1468" s="10">
        <v>5</v>
      </c>
      <c r="E1468" s="12">
        <v>61000</v>
      </c>
      <c r="F1468" s="10">
        <v>5</v>
      </c>
      <c r="G1468" s="17">
        <f t="shared" si="22"/>
        <v>1</v>
      </c>
    </row>
    <row r="1469" spans="1:7">
      <c r="A1469" s="8" t="s">
        <v>15</v>
      </c>
      <c r="B1469" s="8" t="s">
        <v>20</v>
      </c>
      <c r="C1469" s="10">
        <v>4</v>
      </c>
      <c r="D1469" s="10">
        <v>2</v>
      </c>
      <c r="E1469" s="12">
        <v>66000</v>
      </c>
      <c r="F1469" s="10">
        <v>2</v>
      </c>
      <c r="G1469" s="17">
        <f t="shared" si="22"/>
        <v>0</v>
      </c>
    </row>
    <row r="1470" spans="1:7">
      <c r="A1470" s="8" t="s">
        <v>8</v>
      </c>
      <c r="B1470" s="8" t="s">
        <v>3999</v>
      </c>
      <c r="C1470" s="10">
        <v>5</v>
      </c>
      <c r="D1470" s="10">
        <v>8</v>
      </c>
      <c r="E1470" s="12">
        <v>4950.6008391090336</v>
      </c>
      <c r="F1470" s="10">
        <v>8</v>
      </c>
      <c r="G1470" s="17">
        <f t="shared" si="22"/>
        <v>2</v>
      </c>
    </row>
    <row r="1471" spans="1:7">
      <c r="A1471" s="8" t="s">
        <v>15</v>
      </c>
      <c r="B1471" s="8" t="s">
        <v>52</v>
      </c>
      <c r="C1471" s="10">
        <v>3</v>
      </c>
      <c r="D1471" s="10">
        <v>14</v>
      </c>
      <c r="E1471" s="12">
        <v>55000</v>
      </c>
      <c r="F1471" s="10">
        <v>14</v>
      </c>
      <c r="G1471" s="17">
        <f t="shared" si="22"/>
        <v>3</v>
      </c>
    </row>
    <row r="1472" spans="1:7">
      <c r="A1472" s="8" t="s">
        <v>15</v>
      </c>
      <c r="B1472" s="8" t="s">
        <v>3999</v>
      </c>
      <c r="C1472" s="10">
        <v>4</v>
      </c>
      <c r="D1472" s="10">
        <v>10</v>
      </c>
      <c r="E1472" s="12">
        <v>32000</v>
      </c>
      <c r="F1472" s="10">
        <v>10</v>
      </c>
      <c r="G1472" s="17">
        <f t="shared" si="22"/>
        <v>2</v>
      </c>
    </row>
    <row r="1473" spans="1:7">
      <c r="A1473" s="8" t="s">
        <v>8</v>
      </c>
      <c r="B1473" s="8" t="s">
        <v>20</v>
      </c>
      <c r="C1473" s="10">
        <v>5</v>
      </c>
      <c r="D1473" s="10">
        <v>6</v>
      </c>
      <c r="E1473" s="12">
        <v>18000</v>
      </c>
      <c r="F1473" s="10">
        <v>6</v>
      </c>
      <c r="G1473" s="17">
        <f t="shared" si="22"/>
        <v>1</v>
      </c>
    </row>
    <row r="1474" spans="1:7">
      <c r="A1474" s="8" t="s">
        <v>8</v>
      </c>
      <c r="B1474" s="8" t="s">
        <v>20</v>
      </c>
      <c r="C1474" s="10">
        <v>4</v>
      </c>
      <c r="D1474" s="10">
        <v>21</v>
      </c>
      <c r="E1474" s="12">
        <v>11575.14584683767</v>
      </c>
      <c r="F1474" s="10">
        <v>21</v>
      </c>
      <c r="G1474" s="17">
        <f t="shared" si="22"/>
        <v>4</v>
      </c>
    </row>
    <row r="1475" spans="1:7">
      <c r="A1475" s="8" t="s">
        <v>895</v>
      </c>
      <c r="B1475" s="8" t="s">
        <v>310</v>
      </c>
      <c r="C1475" s="10">
        <v>5</v>
      </c>
      <c r="D1475" s="10">
        <v>15</v>
      </c>
      <c r="E1475" s="12">
        <v>63519.971949580387</v>
      </c>
      <c r="F1475" s="10">
        <v>15</v>
      </c>
      <c r="G1475" s="17">
        <f t="shared" ref="G1475:G1538" si="23">ROUND(F1475/5,0)</f>
        <v>3</v>
      </c>
    </row>
    <row r="1476" spans="1:7">
      <c r="A1476" s="8" t="s">
        <v>8</v>
      </c>
      <c r="B1476" s="8" t="s">
        <v>67</v>
      </c>
      <c r="C1476" s="10">
        <v>5</v>
      </c>
      <c r="D1476" s="10">
        <v>5</v>
      </c>
      <c r="E1476" s="12">
        <v>71231.666749770273</v>
      </c>
      <c r="F1476" s="10">
        <v>5</v>
      </c>
      <c r="G1476" s="17">
        <f t="shared" si="23"/>
        <v>1</v>
      </c>
    </row>
    <row r="1477" spans="1:7">
      <c r="A1477" s="8" t="s">
        <v>143</v>
      </c>
      <c r="B1477" s="8" t="s">
        <v>20</v>
      </c>
      <c r="C1477" s="10">
        <v>4</v>
      </c>
      <c r="D1477" s="10">
        <v>1</v>
      </c>
      <c r="E1477" s="12">
        <v>10000</v>
      </c>
      <c r="F1477" s="10">
        <v>1</v>
      </c>
      <c r="G1477" s="17">
        <f t="shared" si="23"/>
        <v>0</v>
      </c>
    </row>
    <row r="1478" spans="1:7">
      <c r="A1478" s="8" t="s">
        <v>15</v>
      </c>
      <c r="B1478" s="8" t="s">
        <v>20</v>
      </c>
      <c r="C1478" s="10">
        <v>4</v>
      </c>
      <c r="D1478" s="10">
        <v>3</v>
      </c>
      <c r="E1478" s="12">
        <v>74300</v>
      </c>
      <c r="F1478" s="10">
        <v>3</v>
      </c>
      <c r="G1478" s="17">
        <f t="shared" si="23"/>
        <v>1</v>
      </c>
    </row>
    <row r="1479" spans="1:7">
      <c r="A1479" s="8" t="s">
        <v>8</v>
      </c>
      <c r="B1479" s="8" t="s">
        <v>356</v>
      </c>
      <c r="C1479" s="10">
        <v>4</v>
      </c>
      <c r="D1479" s="10">
        <v>10</v>
      </c>
      <c r="E1479" s="12">
        <v>26711.875031163851</v>
      </c>
      <c r="F1479" s="10">
        <v>10</v>
      </c>
      <c r="G1479" s="17">
        <f t="shared" si="23"/>
        <v>2</v>
      </c>
    </row>
    <row r="1480" spans="1:7">
      <c r="A1480" s="8" t="s">
        <v>8</v>
      </c>
      <c r="B1480" s="8" t="s">
        <v>52</v>
      </c>
      <c r="C1480" s="10">
        <v>4</v>
      </c>
      <c r="D1480" s="10">
        <v>4</v>
      </c>
      <c r="E1480" s="12">
        <v>9545.0433444692171</v>
      </c>
      <c r="F1480" s="10">
        <v>4</v>
      </c>
      <c r="G1480" s="17">
        <f t="shared" si="23"/>
        <v>1</v>
      </c>
    </row>
    <row r="1481" spans="1:7">
      <c r="A1481" s="8" t="s">
        <v>15</v>
      </c>
      <c r="B1481" s="8" t="s">
        <v>20</v>
      </c>
      <c r="C1481" s="10">
        <v>4</v>
      </c>
      <c r="D1481" s="10">
        <v>15</v>
      </c>
      <c r="E1481" s="12">
        <v>95000</v>
      </c>
      <c r="F1481" s="10">
        <v>15</v>
      </c>
      <c r="G1481" s="17">
        <f t="shared" si="23"/>
        <v>3</v>
      </c>
    </row>
    <row r="1482" spans="1:7">
      <c r="A1482" s="8" t="s">
        <v>15</v>
      </c>
      <c r="B1482" s="8" t="s">
        <v>310</v>
      </c>
      <c r="C1482" s="10">
        <v>4</v>
      </c>
      <c r="D1482" s="10">
        <v>15</v>
      </c>
      <c r="E1482" s="12">
        <v>64300</v>
      </c>
      <c r="F1482" s="10">
        <v>15</v>
      </c>
      <c r="G1482" s="17">
        <f t="shared" si="23"/>
        <v>3</v>
      </c>
    </row>
    <row r="1483" spans="1:7">
      <c r="A1483" s="8" t="s">
        <v>15</v>
      </c>
      <c r="B1483" s="8" t="s">
        <v>356</v>
      </c>
      <c r="C1483" s="10">
        <v>5</v>
      </c>
      <c r="D1483" s="10">
        <v>20</v>
      </c>
      <c r="E1483" s="12">
        <v>250000</v>
      </c>
      <c r="F1483" s="10">
        <v>20</v>
      </c>
      <c r="G1483" s="17">
        <f t="shared" si="23"/>
        <v>4</v>
      </c>
    </row>
    <row r="1484" spans="1:7">
      <c r="A1484" s="8" t="s">
        <v>15</v>
      </c>
      <c r="B1484" s="8" t="s">
        <v>52</v>
      </c>
      <c r="C1484" s="10">
        <v>3</v>
      </c>
      <c r="D1484" s="10">
        <v>10</v>
      </c>
      <c r="E1484" s="12">
        <v>89000</v>
      </c>
      <c r="F1484" s="10">
        <v>10</v>
      </c>
      <c r="G1484" s="17">
        <f t="shared" si="23"/>
        <v>2</v>
      </c>
    </row>
    <row r="1485" spans="1:7">
      <c r="A1485" s="8" t="s">
        <v>15</v>
      </c>
      <c r="B1485" s="8" t="s">
        <v>20</v>
      </c>
      <c r="C1485" s="10">
        <v>5</v>
      </c>
      <c r="D1485" s="10">
        <v>1</v>
      </c>
      <c r="E1485" s="12">
        <v>75000</v>
      </c>
      <c r="F1485" s="10">
        <v>1.5</v>
      </c>
      <c r="G1485" s="17">
        <f t="shared" si="23"/>
        <v>0</v>
      </c>
    </row>
    <row r="1486" spans="1:7">
      <c r="A1486" s="8" t="s">
        <v>15</v>
      </c>
      <c r="B1486" s="8" t="s">
        <v>20</v>
      </c>
      <c r="C1486" s="10">
        <v>5</v>
      </c>
      <c r="D1486" s="10">
        <v>5</v>
      </c>
      <c r="E1486" s="12">
        <v>45000</v>
      </c>
      <c r="F1486" s="10">
        <v>5</v>
      </c>
      <c r="G1486" s="17">
        <f t="shared" si="23"/>
        <v>1</v>
      </c>
    </row>
    <row r="1487" spans="1:7">
      <c r="A1487" s="8" t="s">
        <v>15</v>
      </c>
      <c r="B1487" s="8" t="s">
        <v>4001</v>
      </c>
      <c r="C1487" s="10">
        <v>5</v>
      </c>
      <c r="D1487" s="10">
        <v>22</v>
      </c>
      <c r="E1487" s="12">
        <v>127500</v>
      </c>
      <c r="F1487" s="10">
        <v>22</v>
      </c>
      <c r="G1487" s="17">
        <f t="shared" si="23"/>
        <v>4</v>
      </c>
    </row>
    <row r="1488" spans="1:7">
      <c r="A1488" s="8" t="s">
        <v>15</v>
      </c>
      <c r="B1488" s="8" t="s">
        <v>4001</v>
      </c>
      <c r="C1488" s="10">
        <v>3</v>
      </c>
      <c r="D1488" s="10">
        <v>18</v>
      </c>
      <c r="E1488" s="12">
        <v>170000</v>
      </c>
      <c r="F1488" s="10">
        <v>18</v>
      </c>
      <c r="G1488" s="17">
        <f t="shared" si="23"/>
        <v>4</v>
      </c>
    </row>
    <row r="1489" spans="1:7">
      <c r="A1489" s="8" t="s">
        <v>1671</v>
      </c>
      <c r="B1489" s="8" t="s">
        <v>20</v>
      </c>
      <c r="C1489" s="10">
        <v>5</v>
      </c>
      <c r="D1489" s="10">
        <v>2</v>
      </c>
      <c r="E1489" s="12">
        <v>9600</v>
      </c>
      <c r="F1489" s="10">
        <v>2</v>
      </c>
      <c r="G1489" s="17">
        <f t="shared" si="23"/>
        <v>0</v>
      </c>
    </row>
    <row r="1490" spans="1:7">
      <c r="A1490" s="8" t="s">
        <v>15</v>
      </c>
      <c r="B1490" s="8" t="s">
        <v>20</v>
      </c>
      <c r="C1490" s="10">
        <v>5</v>
      </c>
      <c r="D1490" s="10">
        <v>27</v>
      </c>
      <c r="E1490" s="12">
        <v>62000</v>
      </c>
      <c r="F1490" s="10">
        <v>27</v>
      </c>
      <c r="G1490" s="17">
        <f t="shared" si="23"/>
        <v>5</v>
      </c>
    </row>
    <row r="1491" spans="1:7">
      <c r="A1491" s="8" t="s">
        <v>15</v>
      </c>
      <c r="B1491" s="8" t="s">
        <v>52</v>
      </c>
      <c r="C1491" s="10">
        <v>4</v>
      </c>
      <c r="D1491" s="10">
        <v>3</v>
      </c>
      <c r="E1491" s="12">
        <v>22000</v>
      </c>
      <c r="F1491" s="10">
        <v>3</v>
      </c>
      <c r="G1491" s="17">
        <f t="shared" si="23"/>
        <v>1</v>
      </c>
    </row>
    <row r="1492" spans="1:7">
      <c r="A1492" s="8" t="s">
        <v>15</v>
      </c>
      <c r="B1492" s="8" t="s">
        <v>20</v>
      </c>
      <c r="C1492" s="10">
        <v>4</v>
      </c>
      <c r="D1492" s="10">
        <v>8</v>
      </c>
      <c r="E1492" s="12">
        <v>45000</v>
      </c>
      <c r="F1492" s="10">
        <v>8</v>
      </c>
      <c r="G1492" s="17">
        <f t="shared" si="23"/>
        <v>2</v>
      </c>
    </row>
    <row r="1493" spans="1:7">
      <c r="A1493" s="8" t="s">
        <v>15</v>
      </c>
      <c r="B1493" s="8" t="s">
        <v>20</v>
      </c>
      <c r="C1493" s="10">
        <v>4</v>
      </c>
      <c r="D1493" s="10">
        <v>6</v>
      </c>
      <c r="E1493" s="12">
        <v>145000</v>
      </c>
      <c r="F1493" s="10">
        <v>6</v>
      </c>
      <c r="G1493" s="17">
        <f t="shared" si="23"/>
        <v>1</v>
      </c>
    </row>
    <row r="1494" spans="1:7">
      <c r="A1494" s="8" t="s">
        <v>15</v>
      </c>
      <c r="B1494" s="8" t="s">
        <v>20</v>
      </c>
      <c r="C1494" s="10">
        <v>5</v>
      </c>
      <c r="D1494" s="10">
        <v>14</v>
      </c>
      <c r="E1494" s="12">
        <v>89000</v>
      </c>
      <c r="F1494" s="10">
        <v>14</v>
      </c>
      <c r="G1494" s="17">
        <f t="shared" si="23"/>
        <v>3</v>
      </c>
    </row>
    <row r="1495" spans="1:7">
      <c r="A1495" s="8" t="s">
        <v>15</v>
      </c>
      <c r="B1495" s="8" t="s">
        <v>310</v>
      </c>
      <c r="C1495" s="10">
        <v>4</v>
      </c>
      <c r="D1495" s="10">
        <v>11</v>
      </c>
      <c r="E1495" s="12">
        <v>38000</v>
      </c>
      <c r="F1495" s="10">
        <v>11</v>
      </c>
      <c r="G1495" s="17">
        <f t="shared" si="23"/>
        <v>2</v>
      </c>
    </row>
    <row r="1496" spans="1:7">
      <c r="A1496" s="8" t="s">
        <v>88</v>
      </c>
      <c r="B1496" s="8" t="s">
        <v>20</v>
      </c>
      <c r="C1496" s="10">
        <v>4</v>
      </c>
      <c r="D1496" s="10">
        <v>3</v>
      </c>
      <c r="E1496" s="12">
        <v>49168.076151516347</v>
      </c>
      <c r="F1496" s="10">
        <v>3</v>
      </c>
      <c r="G1496" s="17">
        <f t="shared" si="23"/>
        <v>1</v>
      </c>
    </row>
    <row r="1497" spans="1:7">
      <c r="A1497" s="8" t="s">
        <v>8</v>
      </c>
      <c r="B1497" s="8" t="s">
        <v>20</v>
      </c>
      <c r="C1497" s="10">
        <v>4</v>
      </c>
      <c r="D1497" s="10">
        <v>8</v>
      </c>
      <c r="E1497" s="12">
        <v>8903.9583437212841</v>
      </c>
      <c r="F1497" s="10">
        <v>8</v>
      </c>
      <c r="G1497" s="17">
        <f t="shared" si="23"/>
        <v>2</v>
      </c>
    </row>
    <row r="1498" spans="1:7">
      <c r="A1498" s="8" t="s">
        <v>1676</v>
      </c>
      <c r="B1498" s="8" t="s">
        <v>52</v>
      </c>
      <c r="C1498" s="10">
        <v>3</v>
      </c>
      <c r="D1498" s="10">
        <v>8</v>
      </c>
      <c r="E1498" s="12">
        <v>10000</v>
      </c>
      <c r="F1498" s="10">
        <v>8</v>
      </c>
      <c r="G1498" s="17">
        <f t="shared" si="23"/>
        <v>2</v>
      </c>
    </row>
    <row r="1499" spans="1:7">
      <c r="A1499" s="8" t="s">
        <v>15</v>
      </c>
      <c r="B1499" s="8" t="s">
        <v>52</v>
      </c>
      <c r="C1499" s="10">
        <v>2</v>
      </c>
      <c r="D1499" s="10">
        <v>30</v>
      </c>
      <c r="E1499" s="12">
        <v>105000</v>
      </c>
      <c r="F1499" s="10">
        <v>30</v>
      </c>
      <c r="G1499" s="17">
        <f t="shared" si="23"/>
        <v>6</v>
      </c>
    </row>
    <row r="1500" spans="1:7">
      <c r="A1500" s="8" t="s">
        <v>1679</v>
      </c>
      <c r="B1500" s="8" t="s">
        <v>20</v>
      </c>
      <c r="C1500" s="10">
        <v>3</v>
      </c>
      <c r="D1500" s="10">
        <v>0</v>
      </c>
      <c r="E1500" s="12">
        <v>12000</v>
      </c>
      <c r="F1500" s="10">
        <v>0</v>
      </c>
      <c r="G1500" s="17">
        <f t="shared" si="23"/>
        <v>0</v>
      </c>
    </row>
    <row r="1501" spans="1:7">
      <c r="A1501" s="8" t="s">
        <v>8</v>
      </c>
      <c r="B1501" s="8" t="s">
        <v>310</v>
      </c>
      <c r="C1501" s="10">
        <v>5</v>
      </c>
      <c r="D1501" s="10">
        <v>3</v>
      </c>
      <c r="E1501" s="12">
        <v>3561.5833374885137</v>
      </c>
      <c r="F1501" s="10">
        <v>3</v>
      </c>
      <c r="G1501" s="17">
        <f t="shared" si="23"/>
        <v>1</v>
      </c>
    </row>
    <row r="1502" spans="1:7">
      <c r="A1502" s="8" t="s">
        <v>84</v>
      </c>
      <c r="B1502" s="8" t="s">
        <v>20</v>
      </c>
      <c r="C1502" s="10">
        <v>2</v>
      </c>
      <c r="D1502" s="10">
        <v>5</v>
      </c>
      <c r="E1502" s="12">
        <v>86692.320794224041</v>
      </c>
      <c r="F1502" s="10">
        <v>5</v>
      </c>
      <c r="G1502" s="17">
        <f t="shared" si="23"/>
        <v>1</v>
      </c>
    </row>
    <row r="1503" spans="1:7">
      <c r="A1503" s="8" t="s">
        <v>8</v>
      </c>
      <c r="B1503" s="8" t="s">
        <v>4001</v>
      </c>
      <c r="C1503" s="10">
        <v>4</v>
      </c>
      <c r="D1503" s="10">
        <v>18</v>
      </c>
      <c r="E1503" s="12">
        <v>8000</v>
      </c>
      <c r="F1503" s="10">
        <v>18</v>
      </c>
      <c r="G1503" s="17">
        <f t="shared" si="23"/>
        <v>4</v>
      </c>
    </row>
    <row r="1504" spans="1:7">
      <c r="A1504" s="8" t="s">
        <v>8</v>
      </c>
      <c r="B1504" s="8" t="s">
        <v>20</v>
      </c>
      <c r="C1504" s="10">
        <v>3</v>
      </c>
      <c r="D1504" s="10">
        <v>6</v>
      </c>
      <c r="E1504" s="12">
        <v>6767.0083412281756</v>
      </c>
      <c r="F1504" s="10">
        <v>6</v>
      </c>
      <c r="G1504" s="17">
        <f t="shared" si="23"/>
        <v>1</v>
      </c>
    </row>
    <row r="1505" spans="1:7">
      <c r="A1505" s="8" t="s">
        <v>71</v>
      </c>
      <c r="B1505" s="8" t="s">
        <v>356</v>
      </c>
      <c r="C1505" s="10">
        <v>4</v>
      </c>
      <c r="D1505" s="10">
        <v>14</v>
      </c>
      <c r="E1505" s="12">
        <v>48073.437298052166</v>
      </c>
      <c r="F1505" s="10">
        <v>14</v>
      </c>
      <c r="G1505" s="17">
        <f t="shared" si="23"/>
        <v>3</v>
      </c>
    </row>
    <row r="1506" spans="1:7">
      <c r="A1506" s="8" t="s">
        <v>628</v>
      </c>
      <c r="B1506" s="8" t="s">
        <v>52</v>
      </c>
      <c r="C1506" s="10">
        <v>3</v>
      </c>
      <c r="D1506" s="10">
        <v>15</v>
      </c>
      <c r="E1506" s="12">
        <v>76223.966339496474</v>
      </c>
      <c r="F1506" s="10">
        <v>15</v>
      </c>
      <c r="G1506" s="17">
        <f t="shared" si="23"/>
        <v>3</v>
      </c>
    </row>
    <row r="1507" spans="1:7">
      <c r="A1507" s="8" t="s">
        <v>133</v>
      </c>
      <c r="B1507" s="8" t="s">
        <v>52</v>
      </c>
      <c r="C1507" s="10">
        <v>3</v>
      </c>
      <c r="D1507" s="10">
        <v>15</v>
      </c>
      <c r="E1507" s="12">
        <v>85333.333333333328</v>
      </c>
      <c r="F1507" s="10">
        <v>15</v>
      </c>
      <c r="G1507" s="17">
        <f t="shared" si="23"/>
        <v>3</v>
      </c>
    </row>
    <row r="1508" spans="1:7">
      <c r="A1508" s="8" t="s">
        <v>71</v>
      </c>
      <c r="B1508" s="8" t="s">
        <v>52</v>
      </c>
      <c r="C1508" s="10">
        <v>5</v>
      </c>
      <c r="D1508" s="10">
        <v>8</v>
      </c>
      <c r="E1508" s="12">
        <v>76223.981237173866</v>
      </c>
      <c r="F1508" s="10">
        <v>8</v>
      </c>
      <c r="G1508" s="17">
        <f t="shared" si="23"/>
        <v>2</v>
      </c>
    </row>
    <row r="1509" spans="1:7">
      <c r="A1509" s="8" t="s">
        <v>17</v>
      </c>
      <c r="B1509" s="8" t="s">
        <v>52</v>
      </c>
      <c r="C1509" s="10">
        <v>4</v>
      </c>
      <c r="D1509" s="10">
        <v>5</v>
      </c>
      <c r="E1509" s="12">
        <v>30000</v>
      </c>
      <c r="F1509" s="10">
        <v>5</v>
      </c>
      <c r="G1509" s="17">
        <f t="shared" si="23"/>
        <v>1</v>
      </c>
    </row>
    <row r="1510" spans="1:7">
      <c r="A1510" s="8" t="s">
        <v>8</v>
      </c>
      <c r="B1510" s="8" t="s">
        <v>20</v>
      </c>
      <c r="C1510" s="10">
        <v>5</v>
      </c>
      <c r="D1510" s="10">
        <v>4</v>
      </c>
      <c r="E1510" s="12">
        <v>34000</v>
      </c>
      <c r="F1510" s="10">
        <v>4</v>
      </c>
      <c r="G1510" s="17">
        <f t="shared" si="23"/>
        <v>1</v>
      </c>
    </row>
    <row r="1511" spans="1:7">
      <c r="A1511" s="8" t="s">
        <v>8</v>
      </c>
      <c r="B1511" s="8" t="s">
        <v>52</v>
      </c>
      <c r="C1511" s="10">
        <v>4</v>
      </c>
      <c r="D1511" s="10">
        <v>5</v>
      </c>
      <c r="E1511" s="12">
        <v>3205.4250037396623</v>
      </c>
      <c r="F1511" s="10">
        <v>5</v>
      </c>
      <c r="G1511" s="17">
        <f t="shared" si="23"/>
        <v>1</v>
      </c>
    </row>
    <row r="1512" spans="1:7">
      <c r="A1512" s="8" t="s">
        <v>24</v>
      </c>
      <c r="B1512" s="8" t="s">
        <v>52</v>
      </c>
      <c r="C1512" s="10">
        <v>3</v>
      </c>
      <c r="D1512" s="10">
        <v>5</v>
      </c>
      <c r="E1512" s="12">
        <v>45000</v>
      </c>
      <c r="F1512" s="10">
        <v>5</v>
      </c>
      <c r="G1512" s="17">
        <f t="shared" si="23"/>
        <v>1</v>
      </c>
    </row>
    <row r="1513" spans="1:7">
      <c r="A1513" s="8" t="s">
        <v>1700</v>
      </c>
      <c r="B1513" s="8" t="s">
        <v>52</v>
      </c>
      <c r="C1513" s="10">
        <v>5</v>
      </c>
      <c r="D1513" s="10">
        <v>8</v>
      </c>
      <c r="E1513" s="12">
        <v>24864</v>
      </c>
      <c r="F1513" s="10">
        <v>8</v>
      </c>
      <c r="G1513" s="17">
        <f t="shared" si="23"/>
        <v>2</v>
      </c>
    </row>
    <row r="1514" spans="1:7">
      <c r="A1514" s="8" t="s">
        <v>71</v>
      </c>
      <c r="B1514" s="8" t="s">
        <v>20</v>
      </c>
      <c r="C1514" s="10">
        <v>4</v>
      </c>
      <c r="D1514" s="10">
        <v>7</v>
      </c>
      <c r="E1514" s="12">
        <v>47285.348162018527</v>
      </c>
      <c r="F1514" s="10">
        <v>7</v>
      </c>
      <c r="G1514" s="17">
        <f t="shared" si="23"/>
        <v>1</v>
      </c>
    </row>
    <row r="1515" spans="1:7">
      <c r="A1515" s="8" t="s">
        <v>8</v>
      </c>
      <c r="B1515" s="8" t="s">
        <v>20</v>
      </c>
      <c r="C1515" s="10">
        <v>5</v>
      </c>
      <c r="D1515" s="10">
        <v>10</v>
      </c>
      <c r="E1515" s="12">
        <v>17807.916687442568</v>
      </c>
      <c r="F1515" s="10">
        <v>10</v>
      </c>
      <c r="G1515" s="17">
        <f t="shared" si="23"/>
        <v>2</v>
      </c>
    </row>
    <row r="1516" spans="1:7">
      <c r="A1516" s="8" t="s">
        <v>71</v>
      </c>
      <c r="B1516" s="8" t="s">
        <v>20</v>
      </c>
      <c r="C1516" s="10">
        <v>4</v>
      </c>
      <c r="D1516" s="10">
        <v>3</v>
      </c>
      <c r="E1516" s="12">
        <v>55166.239522354947</v>
      </c>
      <c r="F1516" s="10">
        <v>3</v>
      </c>
      <c r="G1516" s="17">
        <f t="shared" si="23"/>
        <v>1</v>
      </c>
    </row>
    <row r="1517" spans="1:7">
      <c r="A1517" s="8" t="s">
        <v>628</v>
      </c>
      <c r="B1517" s="8" t="s">
        <v>52</v>
      </c>
      <c r="C1517" s="10">
        <v>2</v>
      </c>
      <c r="D1517" s="10">
        <v>5</v>
      </c>
      <c r="E1517" s="12">
        <v>69871.969144538423</v>
      </c>
      <c r="F1517" s="10">
        <v>5</v>
      </c>
      <c r="G1517" s="17">
        <f t="shared" si="23"/>
        <v>1</v>
      </c>
    </row>
    <row r="1518" spans="1:7">
      <c r="A1518" s="8" t="s">
        <v>15</v>
      </c>
      <c r="B1518" s="8" t="s">
        <v>20</v>
      </c>
      <c r="C1518" s="10">
        <v>4</v>
      </c>
      <c r="D1518" s="10">
        <v>17</v>
      </c>
      <c r="E1518" s="12">
        <v>70970</v>
      </c>
      <c r="F1518" s="10">
        <v>17</v>
      </c>
      <c r="G1518" s="17">
        <f t="shared" si="23"/>
        <v>3</v>
      </c>
    </row>
    <row r="1519" spans="1:7">
      <c r="A1519" s="8" t="s">
        <v>628</v>
      </c>
      <c r="B1519" s="8" t="s">
        <v>279</v>
      </c>
      <c r="C1519" s="10">
        <v>4</v>
      </c>
      <c r="D1519" s="10">
        <v>7</v>
      </c>
      <c r="E1519" s="12">
        <v>76223.966339496474</v>
      </c>
      <c r="F1519" s="10">
        <v>7</v>
      </c>
      <c r="G1519" s="17">
        <f t="shared" si="23"/>
        <v>1</v>
      </c>
    </row>
    <row r="1520" spans="1:7">
      <c r="A1520" s="8" t="s">
        <v>583</v>
      </c>
      <c r="B1520" s="8" t="s">
        <v>488</v>
      </c>
      <c r="C1520" s="10">
        <v>5</v>
      </c>
      <c r="D1520" s="10">
        <v>5</v>
      </c>
      <c r="E1520" s="12">
        <v>110000</v>
      </c>
      <c r="F1520" s="10">
        <v>5</v>
      </c>
      <c r="G1520" s="17">
        <f t="shared" si="23"/>
        <v>1</v>
      </c>
    </row>
    <row r="1521" spans="1:7">
      <c r="A1521" s="8" t="s">
        <v>1707</v>
      </c>
      <c r="B1521" s="8" t="s">
        <v>20</v>
      </c>
      <c r="C1521" s="10">
        <v>5</v>
      </c>
      <c r="D1521" s="10">
        <v>15</v>
      </c>
      <c r="E1521" s="12">
        <v>14400</v>
      </c>
      <c r="F1521" s="10">
        <v>15</v>
      </c>
      <c r="G1521" s="17">
        <f t="shared" si="23"/>
        <v>3</v>
      </c>
    </row>
    <row r="1522" spans="1:7">
      <c r="A1522" s="8" t="s">
        <v>15</v>
      </c>
      <c r="B1522" s="8" t="s">
        <v>356</v>
      </c>
      <c r="C1522" s="10">
        <v>5</v>
      </c>
      <c r="D1522" s="10">
        <v>8</v>
      </c>
      <c r="E1522" s="12">
        <v>125000</v>
      </c>
      <c r="F1522" s="10">
        <v>8</v>
      </c>
      <c r="G1522" s="17">
        <f t="shared" si="23"/>
        <v>2</v>
      </c>
    </row>
    <row r="1523" spans="1:7">
      <c r="A1523" s="8" t="s">
        <v>88</v>
      </c>
      <c r="B1523" s="8" t="s">
        <v>20</v>
      </c>
      <c r="C1523" s="10">
        <v>4</v>
      </c>
      <c r="D1523" s="10">
        <v>10</v>
      </c>
      <c r="E1523" s="12">
        <v>72768.752704244194</v>
      </c>
      <c r="F1523" s="10">
        <v>10</v>
      </c>
      <c r="G1523" s="17">
        <f t="shared" si="23"/>
        <v>2</v>
      </c>
    </row>
    <row r="1524" spans="1:7">
      <c r="A1524" s="8" t="s">
        <v>15</v>
      </c>
      <c r="B1524" s="8" t="s">
        <v>52</v>
      </c>
      <c r="C1524" s="10">
        <v>4</v>
      </c>
      <c r="D1524" s="10">
        <v>15</v>
      </c>
      <c r="E1524" s="12">
        <v>59000</v>
      </c>
      <c r="F1524" s="10">
        <v>15</v>
      </c>
      <c r="G1524" s="17">
        <f t="shared" si="23"/>
        <v>3</v>
      </c>
    </row>
    <row r="1525" spans="1:7">
      <c r="A1525" s="8" t="s">
        <v>15</v>
      </c>
      <c r="B1525" s="8" t="s">
        <v>20</v>
      </c>
      <c r="C1525" s="10">
        <v>4</v>
      </c>
      <c r="D1525" s="10">
        <v>5</v>
      </c>
      <c r="E1525" s="12">
        <v>71500</v>
      </c>
      <c r="F1525" s="10">
        <v>5</v>
      </c>
      <c r="G1525" s="17">
        <f t="shared" si="23"/>
        <v>1</v>
      </c>
    </row>
    <row r="1526" spans="1:7">
      <c r="A1526" s="8" t="s">
        <v>71</v>
      </c>
      <c r="B1526" s="8" t="s">
        <v>3999</v>
      </c>
      <c r="C1526" s="10">
        <v>4</v>
      </c>
      <c r="D1526" s="10">
        <v>2</v>
      </c>
      <c r="E1526" s="12">
        <v>39404.456801682099</v>
      </c>
      <c r="F1526" s="10">
        <v>2</v>
      </c>
      <c r="G1526" s="17">
        <f t="shared" si="23"/>
        <v>0</v>
      </c>
    </row>
    <row r="1527" spans="1:7">
      <c r="A1527" s="8" t="s">
        <v>24</v>
      </c>
      <c r="B1527" s="8" t="s">
        <v>67</v>
      </c>
      <c r="C1527" s="10">
        <v>2</v>
      </c>
      <c r="D1527" s="10">
        <v>5</v>
      </c>
      <c r="E1527" s="12">
        <v>88927.960729412545</v>
      </c>
      <c r="F1527" s="10">
        <v>5</v>
      </c>
      <c r="G1527" s="17">
        <f t="shared" si="23"/>
        <v>1</v>
      </c>
    </row>
    <row r="1528" spans="1:7">
      <c r="A1528" s="8" t="s">
        <v>15</v>
      </c>
      <c r="B1528" s="8" t="s">
        <v>52</v>
      </c>
      <c r="C1528" s="10">
        <v>4</v>
      </c>
      <c r="D1528" s="10">
        <v>25</v>
      </c>
      <c r="E1528" s="12">
        <v>90000</v>
      </c>
      <c r="F1528" s="10">
        <v>25</v>
      </c>
      <c r="G1528" s="17">
        <f t="shared" si="23"/>
        <v>5</v>
      </c>
    </row>
    <row r="1529" spans="1:7">
      <c r="A1529" s="8" t="s">
        <v>8</v>
      </c>
      <c r="B1529" s="8" t="s">
        <v>52</v>
      </c>
      <c r="C1529" s="10">
        <v>5</v>
      </c>
      <c r="D1529" s="10">
        <v>30</v>
      </c>
      <c r="E1529" s="12">
        <v>12465.541681209797</v>
      </c>
      <c r="F1529" s="10">
        <v>30</v>
      </c>
      <c r="G1529" s="17">
        <f t="shared" si="23"/>
        <v>6</v>
      </c>
    </row>
    <row r="1530" spans="1:7">
      <c r="A1530" s="8" t="s">
        <v>15</v>
      </c>
      <c r="B1530" s="8" t="s">
        <v>20</v>
      </c>
      <c r="C1530" s="10">
        <v>4</v>
      </c>
      <c r="D1530" s="10">
        <v>8</v>
      </c>
      <c r="E1530" s="12">
        <v>40000</v>
      </c>
      <c r="F1530" s="10">
        <v>8</v>
      </c>
      <c r="G1530" s="17">
        <f t="shared" si="23"/>
        <v>2</v>
      </c>
    </row>
    <row r="1531" spans="1:7">
      <c r="A1531" s="8" t="s">
        <v>8</v>
      </c>
      <c r="B1531" s="8" t="s">
        <v>20</v>
      </c>
      <c r="C1531" s="10">
        <v>5</v>
      </c>
      <c r="D1531" s="10">
        <v>4</v>
      </c>
      <c r="E1531" s="12">
        <v>30000</v>
      </c>
      <c r="F1531" s="10">
        <v>4</v>
      </c>
      <c r="G1531" s="17">
        <f t="shared" si="23"/>
        <v>1</v>
      </c>
    </row>
    <row r="1532" spans="1:7">
      <c r="A1532" s="8" t="s">
        <v>15</v>
      </c>
      <c r="B1532" s="8" t="s">
        <v>488</v>
      </c>
      <c r="C1532" s="10">
        <v>4</v>
      </c>
      <c r="D1532" s="10">
        <v>1</v>
      </c>
      <c r="E1532" s="12">
        <v>46325</v>
      </c>
      <c r="F1532" s="10">
        <v>1</v>
      </c>
      <c r="G1532" s="17">
        <f t="shared" si="23"/>
        <v>0</v>
      </c>
    </row>
    <row r="1533" spans="1:7">
      <c r="A1533" s="8" t="s">
        <v>15</v>
      </c>
      <c r="B1533" s="8" t="s">
        <v>20</v>
      </c>
      <c r="C1533" s="10">
        <v>5</v>
      </c>
      <c r="D1533" s="10">
        <v>8</v>
      </c>
      <c r="E1533" s="12">
        <v>15000</v>
      </c>
      <c r="F1533" s="10">
        <v>8</v>
      </c>
      <c r="G1533" s="17">
        <f t="shared" si="23"/>
        <v>2</v>
      </c>
    </row>
    <row r="1534" spans="1:7">
      <c r="A1534" s="8" t="s">
        <v>15</v>
      </c>
      <c r="B1534" s="8" t="s">
        <v>20</v>
      </c>
      <c r="C1534" s="10">
        <v>4</v>
      </c>
      <c r="D1534" s="10">
        <v>15</v>
      </c>
      <c r="E1534" s="12">
        <v>31200</v>
      </c>
      <c r="F1534" s="10">
        <v>15</v>
      </c>
      <c r="G1534" s="17">
        <f t="shared" si="23"/>
        <v>3</v>
      </c>
    </row>
    <row r="1535" spans="1:7">
      <c r="A1535" s="8" t="s">
        <v>8</v>
      </c>
      <c r="B1535" s="8" t="s">
        <v>20</v>
      </c>
      <c r="C1535" s="10">
        <v>4</v>
      </c>
      <c r="D1535" s="10">
        <v>9</v>
      </c>
      <c r="E1535" s="12">
        <v>8903.9583437212841</v>
      </c>
      <c r="F1535" s="10">
        <v>9</v>
      </c>
      <c r="G1535" s="17">
        <f t="shared" si="23"/>
        <v>2</v>
      </c>
    </row>
    <row r="1536" spans="1:7">
      <c r="A1536" s="8" t="s">
        <v>1722</v>
      </c>
      <c r="B1536" s="8" t="s">
        <v>20</v>
      </c>
      <c r="C1536" s="10">
        <v>5</v>
      </c>
      <c r="D1536" s="10">
        <v>8</v>
      </c>
      <c r="E1536" s="12">
        <v>15840</v>
      </c>
      <c r="F1536" s="10">
        <v>8</v>
      </c>
      <c r="G1536" s="17">
        <f t="shared" si="23"/>
        <v>2</v>
      </c>
    </row>
    <row r="1537" spans="1:7">
      <c r="A1537" s="8" t="s">
        <v>8</v>
      </c>
      <c r="B1537" s="8" t="s">
        <v>20</v>
      </c>
      <c r="C1537" s="10">
        <v>4</v>
      </c>
      <c r="D1537" s="10">
        <v>5</v>
      </c>
      <c r="E1537" s="12">
        <v>15136.729184326183</v>
      </c>
      <c r="F1537" s="10">
        <v>5</v>
      </c>
      <c r="G1537" s="17">
        <f t="shared" si="23"/>
        <v>1</v>
      </c>
    </row>
    <row r="1538" spans="1:7">
      <c r="A1538" s="8" t="s">
        <v>15</v>
      </c>
      <c r="B1538" s="8" t="s">
        <v>356</v>
      </c>
      <c r="C1538" s="10">
        <v>4</v>
      </c>
      <c r="D1538" s="10">
        <v>10</v>
      </c>
      <c r="E1538" s="12">
        <v>41000</v>
      </c>
      <c r="F1538" s="10">
        <v>10</v>
      </c>
      <c r="G1538" s="17">
        <f t="shared" si="23"/>
        <v>2</v>
      </c>
    </row>
    <row r="1539" spans="1:7">
      <c r="A1539" s="8" t="s">
        <v>166</v>
      </c>
      <c r="B1539" s="8" t="s">
        <v>52</v>
      </c>
      <c r="C1539" s="10">
        <v>4</v>
      </c>
      <c r="D1539" s="10">
        <v>2</v>
      </c>
      <c r="E1539" s="12">
        <v>11000</v>
      </c>
      <c r="F1539" s="10">
        <v>2</v>
      </c>
      <c r="G1539" s="17">
        <f t="shared" ref="G1539:G1602" si="24">ROUND(F1539/5,0)</f>
        <v>0</v>
      </c>
    </row>
    <row r="1540" spans="1:7">
      <c r="A1540" s="8" t="s">
        <v>71</v>
      </c>
      <c r="B1540" s="8" t="s">
        <v>4001</v>
      </c>
      <c r="C1540" s="10">
        <v>3</v>
      </c>
      <c r="D1540" s="10">
        <v>30</v>
      </c>
      <c r="E1540" s="12">
        <v>55166.239522354947</v>
      </c>
      <c r="F1540" s="10">
        <v>30</v>
      </c>
      <c r="G1540" s="17">
        <f t="shared" si="24"/>
        <v>6</v>
      </c>
    </row>
    <row r="1541" spans="1:7">
      <c r="A1541" s="8" t="s">
        <v>347</v>
      </c>
      <c r="B1541" s="8" t="s">
        <v>52</v>
      </c>
      <c r="C1541" s="10">
        <v>4</v>
      </c>
      <c r="D1541" s="10">
        <v>15</v>
      </c>
      <c r="E1541" s="12">
        <v>5689.2125418690484</v>
      </c>
      <c r="F1541" s="10">
        <v>15</v>
      </c>
      <c r="G1541" s="17">
        <f t="shared" si="24"/>
        <v>3</v>
      </c>
    </row>
    <row r="1542" spans="1:7">
      <c r="A1542" s="8" t="s">
        <v>166</v>
      </c>
      <c r="B1542" s="8" t="s">
        <v>20</v>
      </c>
      <c r="C1542" s="10">
        <v>4</v>
      </c>
      <c r="D1542" s="10">
        <v>3</v>
      </c>
      <c r="E1542" s="12">
        <v>17728</v>
      </c>
      <c r="F1542" s="10">
        <v>3</v>
      </c>
      <c r="G1542" s="17">
        <f t="shared" si="24"/>
        <v>1</v>
      </c>
    </row>
    <row r="1543" spans="1:7">
      <c r="A1543" s="8" t="s">
        <v>1731</v>
      </c>
      <c r="B1543" s="8" t="s">
        <v>488</v>
      </c>
      <c r="C1543" s="10">
        <v>5</v>
      </c>
      <c r="D1543" s="10">
        <v>8</v>
      </c>
      <c r="E1543" s="12">
        <v>13745.704467353951</v>
      </c>
      <c r="F1543" s="10">
        <v>8</v>
      </c>
      <c r="G1543" s="17">
        <f t="shared" si="24"/>
        <v>2</v>
      </c>
    </row>
    <row r="1544" spans="1:7">
      <c r="A1544" s="8" t="s">
        <v>15</v>
      </c>
      <c r="B1544" s="8" t="s">
        <v>310</v>
      </c>
      <c r="C1544" s="10">
        <v>4</v>
      </c>
      <c r="D1544" s="10">
        <v>15</v>
      </c>
      <c r="E1544" s="12">
        <v>50000</v>
      </c>
      <c r="F1544" s="10">
        <v>15</v>
      </c>
      <c r="G1544" s="17">
        <f t="shared" si="24"/>
        <v>3</v>
      </c>
    </row>
    <row r="1545" spans="1:7">
      <c r="A1545" s="8" t="s">
        <v>88</v>
      </c>
      <c r="B1545" s="8" t="s">
        <v>20</v>
      </c>
      <c r="C1545" s="10">
        <v>4</v>
      </c>
      <c r="D1545" s="10">
        <v>7</v>
      </c>
      <c r="E1545" s="12">
        <v>78668.921842426149</v>
      </c>
      <c r="F1545" s="10">
        <v>7</v>
      </c>
      <c r="G1545" s="17">
        <f t="shared" si="24"/>
        <v>1</v>
      </c>
    </row>
    <row r="1546" spans="1:7">
      <c r="A1546" s="8" t="s">
        <v>15</v>
      </c>
      <c r="B1546" s="8" t="s">
        <v>3999</v>
      </c>
      <c r="C1546" s="10">
        <v>4</v>
      </c>
      <c r="D1546" s="10">
        <v>10</v>
      </c>
      <c r="E1546" s="12">
        <v>85000</v>
      </c>
      <c r="F1546" s="10">
        <v>10</v>
      </c>
      <c r="G1546" s="17">
        <f t="shared" si="24"/>
        <v>2</v>
      </c>
    </row>
    <row r="1547" spans="1:7">
      <c r="A1547" s="8" t="s">
        <v>84</v>
      </c>
      <c r="B1547" s="8" t="s">
        <v>52</v>
      </c>
      <c r="C1547" s="10">
        <v>4</v>
      </c>
      <c r="D1547" s="10">
        <v>20</v>
      </c>
      <c r="E1547" s="12">
        <v>101990.96564026357</v>
      </c>
      <c r="F1547" s="10">
        <v>20</v>
      </c>
      <c r="G1547" s="17">
        <f t="shared" si="24"/>
        <v>4</v>
      </c>
    </row>
    <row r="1548" spans="1:7">
      <c r="A1548" s="8" t="s">
        <v>8</v>
      </c>
      <c r="B1548" s="8" t="s">
        <v>3999</v>
      </c>
      <c r="C1548" s="10">
        <v>3</v>
      </c>
      <c r="D1548" s="10">
        <v>6</v>
      </c>
      <c r="E1548" s="12">
        <v>100614.72928405051</v>
      </c>
      <c r="F1548" s="10">
        <v>6</v>
      </c>
      <c r="G1548" s="17">
        <f t="shared" si="24"/>
        <v>1</v>
      </c>
    </row>
    <row r="1549" spans="1:7">
      <c r="A1549" s="8" t="s">
        <v>84</v>
      </c>
      <c r="B1549" s="8" t="s">
        <v>20</v>
      </c>
      <c r="C1549" s="10">
        <v>4</v>
      </c>
      <c r="D1549" s="10">
        <v>30</v>
      </c>
      <c r="E1549" s="12">
        <v>86692.320794224041</v>
      </c>
      <c r="F1549" s="10">
        <v>30</v>
      </c>
      <c r="G1549" s="17">
        <f t="shared" si="24"/>
        <v>6</v>
      </c>
    </row>
    <row r="1550" spans="1:7">
      <c r="A1550" s="8" t="s">
        <v>84</v>
      </c>
      <c r="B1550" s="8" t="s">
        <v>20</v>
      </c>
      <c r="C1550" s="10">
        <v>3</v>
      </c>
      <c r="D1550" s="10">
        <v>5</v>
      </c>
      <c r="E1550" s="12">
        <v>122389.15876831629</v>
      </c>
      <c r="F1550" s="10">
        <v>5</v>
      </c>
      <c r="G1550" s="17">
        <f t="shared" si="24"/>
        <v>1</v>
      </c>
    </row>
    <row r="1551" spans="1:7">
      <c r="A1551" s="8" t="s">
        <v>8</v>
      </c>
      <c r="B1551" s="8" t="s">
        <v>52</v>
      </c>
      <c r="C1551" s="10">
        <v>3</v>
      </c>
      <c r="D1551" s="10">
        <v>8</v>
      </c>
      <c r="E1551" s="12">
        <v>6410.8500074793246</v>
      </c>
      <c r="F1551" s="10">
        <v>8</v>
      </c>
      <c r="G1551" s="17">
        <f t="shared" si="24"/>
        <v>2</v>
      </c>
    </row>
    <row r="1552" spans="1:7">
      <c r="A1552" s="8" t="s">
        <v>15</v>
      </c>
      <c r="B1552" s="8" t="s">
        <v>20</v>
      </c>
      <c r="C1552" s="10">
        <v>4</v>
      </c>
      <c r="D1552" s="10">
        <v>3</v>
      </c>
      <c r="E1552" s="12">
        <v>44000</v>
      </c>
      <c r="F1552" s="10">
        <v>3.5</v>
      </c>
      <c r="G1552" s="17">
        <f t="shared" si="24"/>
        <v>1</v>
      </c>
    </row>
    <row r="1553" spans="1:7">
      <c r="A1553" s="8" t="s">
        <v>8</v>
      </c>
      <c r="B1553" s="8" t="s">
        <v>279</v>
      </c>
      <c r="C1553" s="10">
        <v>4</v>
      </c>
      <c r="D1553" s="10">
        <v>2</v>
      </c>
      <c r="E1553" s="12">
        <v>4451.9791718606421</v>
      </c>
      <c r="F1553" s="10">
        <v>2.5</v>
      </c>
      <c r="G1553" s="17">
        <f t="shared" si="24"/>
        <v>1</v>
      </c>
    </row>
    <row r="1554" spans="1:7">
      <c r="A1554" s="8" t="s">
        <v>17</v>
      </c>
      <c r="B1554" s="8" t="s">
        <v>20</v>
      </c>
      <c r="C1554" s="10">
        <v>4</v>
      </c>
      <c r="D1554" s="10">
        <v>6</v>
      </c>
      <c r="E1554" s="12">
        <v>4500</v>
      </c>
      <c r="F1554" s="10">
        <v>6</v>
      </c>
      <c r="G1554" s="17">
        <f t="shared" si="24"/>
        <v>1</v>
      </c>
    </row>
    <row r="1555" spans="1:7">
      <c r="A1555" s="8" t="s">
        <v>8</v>
      </c>
      <c r="B1555" s="8" t="s">
        <v>4001</v>
      </c>
      <c r="C1555" s="10">
        <v>4</v>
      </c>
      <c r="D1555" s="10">
        <v>6</v>
      </c>
      <c r="E1555" s="12">
        <v>30273.458368652366</v>
      </c>
      <c r="F1555" s="10">
        <v>6</v>
      </c>
      <c r="G1555" s="17">
        <f t="shared" si="24"/>
        <v>1</v>
      </c>
    </row>
    <row r="1556" spans="1:7">
      <c r="A1556" s="8" t="s">
        <v>15</v>
      </c>
      <c r="B1556" s="8" t="s">
        <v>20</v>
      </c>
      <c r="C1556" s="10">
        <v>5</v>
      </c>
      <c r="D1556" s="10">
        <v>5</v>
      </c>
      <c r="E1556" s="12">
        <v>52000</v>
      </c>
      <c r="F1556" s="10">
        <v>5</v>
      </c>
      <c r="G1556" s="17">
        <f t="shared" si="24"/>
        <v>1</v>
      </c>
    </row>
    <row r="1557" spans="1:7">
      <c r="A1557" s="8" t="s">
        <v>24</v>
      </c>
      <c r="B1557" s="8" t="s">
        <v>356</v>
      </c>
      <c r="C1557" s="10">
        <v>3</v>
      </c>
      <c r="D1557" s="10">
        <v>9</v>
      </c>
      <c r="E1557" s="12">
        <v>75000</v>
      </c>
      <c r="F1557" s="10">
        <v>9</v>
      </c>
      <c r="G1557" s="17">
        <f t="shared" si="24"/>
        <v>2</v>
      </c>
    </row>
    <row r="1558" spans="1:7">
      <c r="A1558" s="8" t="s">
        <v>8</v>
      </c>
      <c r="B1558" s="8" t="s">
        <v>20</v>
      </c>
      <c r="C1558" s="10">
        <v>5</v>
      </c>
      <c r="D1558" s="10">
        <v>4</v>
      </c>
      <c r="E1558" s="12">
        <v>17807.916687442568</v>
      </c>
      <c r="F1558" s="10">
        <v>4</v>
      </c>
      <c r="G1558" s="17">
        <f t="shared" si="24"/>
        <v>1</v>
      </c>
    </row>
    <row r="1559" spans="1:7">
      <c r="A1559" s="8" t="s">
        <v>1745</v>
      </c>
      <c r="B1559" s="8" t="s">
        <v>310</v>
      </c>
      <c r="C1559" s="10">
        <v>4</v>
      </c>
      <c r="D1559" s="10">
        <v>6</v>
      </c>
      <c r="E1559" s="12">
        <v>177600</v>
      </c>
      <c r="F1559" s="10">
        <v>6</v>
      </c>
      <c r="G1559" s="17">
        <f t="shared" si="24"/>
        <v>1</v>
      </c>
    </row>
    <row r="1560" spans="1:7">
      <c r="A1560" s="8" t="s">
        <v>8</v>
      </c>
      <c r="B1560" s="8" t="s">
        <v>20</v>
      </c>
      <c r="C1560" s="10">
        <v>4</v>
      </c>
      <c r="D1560" s="10">
        <v>5</v>
      </c>
      <c r="E1560" s="12">
        <v>11575.14584683767</v>
      </c>
      <c r="F1560" s="10">
        <v>5</v>
      </c>
      <c r="G1560" s="17">
        <f t="shared" si="24"/>
        <v>1</v>
      </c>
    </row>
    <row r="1561" spans="1:7">
      <c r="A1561" s="8" t="s">
        <v>30</v>
      </c>
      <c r="B1561" s="8" t="s">
        <v>52</v>
      </c>
      <c r="C1561" s="10">
        <v>4</v>
      </c>
      <c r="D1561" s="10">
        <v>10</v>
      </c>
      <c r="E1561" s="12">
        <v>26678.388218823762</v>
      </c>
      <c r="F1561" s="10">
        <v>10</v>
      </c>
      <c r="G1561" s="17">
        <f t="shared" si="24"/>
        <v>2</v>
      </c>
    </row>
    <row r="1562" spans="1:7">
      <c r="A1562" s="8" t="s">
        <v>71</v>
      </c>
      <c r="B1562" s="8" t="s">
        <v>356</v>
      </c>
      <c r="C1562" s="10">
        <v>4</v>
      </c>
      <c r="D1562" s="10">
        <v>12</v>
      </c>
      <c r="E1562" s="12">
        <v>126094.26176538273</v>
      </c>
      <c r="F1562" s="10">
        <v>12</v>
      </c>
      <c r="G1562" s="17">
        <f t="shared" si="24"/>
        <v>2</v>
      </c>
    </row>
    <row r="1563" spans="1:7">
      <c r="A1563" s="8" t="s">
        <v>8</v>
      </c>
      <c r="B1563" s="8" t="s">
        <v>20</v>
      </c>
      <c r="C1563" s="10">
        <v>4</v>
      </c>
      <c r="D1563" s="10">
        <v>2</v>
      </c>
      <c r="E1563" s="12">
        <v>6000</v>
      </c>
      <c r="F1563" s="10">
        <v>2</v>
      </c>
      <c r="G1563" s="17">
        <f t="shared" si="24"/>
        <v>0</v>
      </c>
    </row>
    <row r="1564" spans="1:7">
      <c r="A1564" s="8" t="s">
        <v>8</v>
      </c>
      <c r="B1564" s="8" t="s">
        <v>3999</v>
      </c>
      <c r="C1564" s="10">
        <v>5</v>
      </c>
      <c r="D1564" s="10">
        <v>6</v>
      </c>
      <c r="E1564" s="12">
        <v>10000</v>
      </c>
      <c r="F1564" s="10">
        <v>6</v>
      </c>
      <c r="G1564" s="17">
        <f t="shared" si="24"/>
        <v>1</v>
      </c>
    </row>
    <row r="1565" spans="1:7">
      <c r="A1565" s="8" t="s">
        <v>15</v>
      </c>
      <c r="B1565" s="8" t="s">
        <v>20</v>
      </c>
      <c r="C1565" s="10">
        <v>5</v>
      </c>
      <c r="D1565" s="10">
        <v>2</v>
      </c>
      <c r="E1565" s="12">
        <v>50000</v>
      </c>
      <c r="F1565" s="10">
        <v>2</v>
      </c>
      <c r="G1565" s="17">
        <f t="shared" si="24"/>
        <v>0</v>
      </c>
    </row>
    <row r="1566" spans="1:7">
      <c r="A1566" s="8" t="s">
        <v>8</v>
      </c>
      <c r="B1566" s="8" t="s">
        <v>52</v>
      </c>
      <c r="C1566" s="10">
        <v>5</v>
      </c>
      <c r="D1566" s="10">
        <v>12</v>
      </c>
      <c r="E1566" s="12">
        <v>10000</v>
      </c>
      <c r="F1566" s="10">
        <v>12</v>
      </c>
      <c r="G1566" s="17">
        <f t="shared" si="24"/>
        <v>2</v>
      </c>
    </row>
    <row r="1567" spans="1:7">
      <c r="A1567" s="8" t="s">
        <v>15</v>
      </c>
      <c r="B1567" s="8" t="s">
        <v>20</v>
      </c>
      <c r="C1567" s="10">
        <v>5</v>
      </c>
      <c r="D1567" s="10">
        <v>12</v>
      </c>
      <c r="E1567" s="12">
        <v>50000</v>
      </c>
      <c r="F1567" s="10">
        <v>12</v>
      </c>
      <c r="G1567" s="17">
        <f t="shared" si="24"/>
        <v>2</v>
      </c>
    </row>
    <row r="1568" spans="1:7">
      <c r="A1568" s="8" t="s">
        <v>8</v>
      </c>
      <c r="B1568" s="8" t="s">
        <v>52</v>
      </c>
      <c r="C1568" s="10">
        <v>4</v>
      </c>
      <c r="D1568" s="10">
        <v>1</v>
      </c>
      <c r="E1568" s="12">
        <v>20000</v>
      </c>
      <c r="F1568" s="10">
        <v>1</v>
      </c>
      <c r="G1568" s="17">
        <f t="shared" si="24"/>
        <v>0</v>
      </c>
    </row>
    <row r="1569" spans="1:7">
      <c r="A1569" s="8" t="s">
        <v>71</v>
      </c>
      <c r="B1569" s="8" t="s">
        <v>20</v>
      </c>
      <c r="C1569" s="10">
        <v>5</v>
      </c>
      <c r="D1569" s="10">
        <v>3</v>
      </c>
      <c r="E1569" s="12">
        <v>31523.565441345683</v>
      </c>
      <c r="F1569" s="10">
        <v>3</v>
      </c>
      <c r="G1569" s="17">
        <f t="shared" si="24"/>
        <v>1</v>
      </c>
    </row>
    <row r="1570" spans="1:7">
      <c r="A1570" s="8" t="s">
        <v>628</v>
      </c>
      <c r="B1570" s="8" t="s">
        <v>488</v>
      </c>
      <c r="C1570" s="10">
        <v>4</v>
      </c>
      <c r="D1570" s="10">
        <v>10</v>
      </c>
      <c r="E1570" s="12">
        <v>63519.971949580387</v>
      </c>
      <c r="F1570" s="10">
        <v>10</v>
      </c>
      <c r="G1570" s="17">
        <f t="shared" si="24"/>
        <v>2</v>
      </c>
    </row>
    <row r="1571" spans="1:7">
      <c r="A1571" s="8" t="s">
        <v>38</v>
      </c>
      <c r="B1571" s="8" t="s">
        <v>488</v>
      </c>
      <c r="C1571" s="10">
        <v>5</v>
      </c>
      <c r="D1571" s="10">
        <v>15</v>
      </c>
      <c r="E1571" s="12">
        <v>35063.024516168378</v>
      </c>
      <c r="F1571" s="10">
        <v>15</v>
      </c>
      <c r="G1571" s="17">
        <f t="shared" si="24"/>
        <v>3</v>
      </c>
    </row>
    <row r="1572" spans="1:7">
      <c r="A1572" s="8" t="s">
        <v>15</v>
      </c>
      <c r="B1572" s="8" t="s">
        <v>20</v>
      </c>
      <c r="C1572" s="10">
        <v>4</v>
      </c>
      <c r="D1572" s="10">
        <v>2</v>
      </c>
      <c r="E1572" s="12">
        <v>55000</v>
      </c>
      <c r="F1572" s="10">
        <v>2</v>
      </c>
      <c r="G1572" s="17">
        <f t="shared" si="24"/>
        <v>0</v>
      </c>
    </row>
    <row r="1573" spans="1:7">
      <c r="A1573" s="8" t="s">
        <v>15</v>
      </c>
      <c r="B1573" s="8" t="s">
        <v>20</v>
      </c>
      <c r="C1573" s="10">
        <v>5</v>
      </c>
      <c r="D1573" s="10">
        <v>1</v>
      </c>
      <c r="E1573" s="12">
        <v>38000</v>
      </c>
      <c r="F1573" s="10">
        <v>1</v>
      </c>
      <c r="G1573" s="17">
        <f t="shared" si="24"/>
        <v>0</v>
      </c>
    </row>
    <row r="1574" spans="1:7">
      <c r="A1574" s="8" t="s">
        <v>8</v>
      </c>
      <c r="B1574" s="8" t="s">
        <v>20</v>
      </c>
      <c r="C1574" s="10">
        <v>5</v>
      </c>
      <c r="D1574" s="10">
        <v>1</v>
      </c>
      <c r="E1574" s="12">
        <v>32054.250037396621</v>
      </c>
      <c r="F1574" s="10">
        <v>1</v>
      </c>
      <c r="G1574" s="17">
        <f t="shared" si="24"/>
        <v>0</v>
      </c>
    </row>
    <row r="1575" spans="1:7">
      <c r="A1575" s="8" t="s">
        <v>15</v>
      </c>
      <c r="B1575" s="8" t="s">
        <v>20</v>
      </c>
      <c r="C1575" s="10">
        <v>4</v>
      </c>
      <c r="D1575" s="10">
        <v>20</v>
      </c>
      <c r="E1575" s="12">
        <v>35500</v>
      </c>
      <c r="F1575" s="10">
        <v>20</v>
      </c>
      <c r="G1575" s="17">
        <f t="shared" si="24"/>
        <v>4</v>
      </c>
    </row>
    <row r="1576" spans="1:7">
      <c r="A1576" s="8" t="s">
        <v>15</v>
      </c>
      <c r="B1576" s="8" t="s">
        <v>20</v>
      </c>
      <c r="C1576" s="10">
        <v>3</v>
      </c>
      <c r="D1576" s="10">
        <v>5</v>
      </c>
      <c r="E1576" s="12">
        <v>62000</v>
      </c>
      <c r="F1576" s="10">
        <v>5</v>
      </c>
      <c r="G1576" s="17">
        <f t="shared" si="24"/>
        <v>1</v>
      </c>
    </row>
    <row r="1577" spans="1:7">
      <c r="A1577" s="8" t="s">
        <v>71</v>
      </c>
      <c r="B1577" s="8" t="s">
        <v>20</v>
      </c>
      <c r="C1577" s="10">
        <v>5</v>
      </c>
      <c r="D1577" s="10">
        <v>1</v>
      </c>
      <c r="E1577" s="12">
        <v>33887.832849446611</v>
      </c>
      <c r="F1577" s="10">
        <v>1</v>
      </c>
      <c r="G1577" s="17">
        <f t="shared" si="24"/>
        <v>0</v>
      </c>
    </row>
    <row r="1578" spans="1:7">
      <c r="A1578" s="8" t="s">
        <v>15</v>
      </c>
      <c r="B1578" s="8" t="s">
        <v>20</v>
      </c>
      <c r="C1578" s="10">
        <v>3</v>
      </c>
      <c r="D1578" s="10">
        <v>1</v>
      </c>
      <c r="E1578" s="12">
        <v>60000</v>
      </c>
      <c r="F1578" s="10">
        <v>1</v>
      </c>
      <c r="G1578" s="17">
        <f t="shared" si="24"/>
        <v>0</v>
      </c>
    </row>
    <row r="1579" spans="1:7">
      <c r="A1579" s="8" t="s">
        <v>15</v>
      </c>
      <c r="B1579" s="8" t="s">
        <v>20</v>
      </c>
      <c r="C1579" s="10">
        <v>5</v>
      </c>
      <c r="D1579" s="10">
        <v>10</v>
      </c>
      <c r="E1579" s="12">
        <v>32884</v>
      </c>
      <c r="F1579" s="10">
        <v>10</v>
      </c>
      <c r="G1579" s="17">
        <f t="shared" si="24"/>
        <v>2</v>
      </c>
    </row>
    <row r="1580" spans="1:7">
      <c r="A1580" s="8" t="s">
        <v>15</v>
      </c>
      <c r="B1580" s="8" t="s">
        <v>20</v>
      </c>
      <c r="C1580" s="10">
        <v>4</v>
      </c>
      <c r="D1580" s="10">
        <v>2</v>
      </c>
      <c r="E1580" s="12">
        <v>42000</v>
      </c>
      <c r="F1580" s="10">
        <v>2</v>
      </c>
      <c r="G1580" s="17">
        <f t="shared" si="24"/>
        <v>0</v>
      </c>
    </row>
    <row r="1581" spans="1:7">
      <c r="A1581" s="8" t="s">
        <v>15</v>
      </c>
      <c r="B1581" s="8" t="s">
        <v>20</v>
      </c>
      <c r="C1581" s="10">
        <v>4</v>
      </c>
      <c r="D1581" s="10">
        <v>12</v>
      </c>
      <c r="E1581" s="12">
        <v>68000</v>
      </c>
      <c r="F1581" s="10">
        <v>12</v>
      </c>
      <c r="G1581" s="17">
        <f t="shared" si="24"/>
        <v>2</v>
      </c>
    </row>
    <row r="1582" spans="1:7">
      <c r="A1582" s="8" t="s">
        <v>15</v>
      </c>
      <c r="B1582" s="8" t="s">
        <v>310</v>
      </c>
      <c r="C1582" s="10">
        <v>3</v>
      </c>
      <c r="D1582" s="10">
        <v>8</v>
      </c>
      <c r="E1582" s="12">
        <v>85000</v>
      </c>
      <c r="F1582" s="10">
        <v>8</v>
      </c>
      <c r="G1582" s="17">
        <f t="shared" si="24"/>
        <v>2</v>
      </c>
    </row>
    <row r="1583" spans="1:7">
      <c r="A1583" s="8" t="s">
        <v>143</v>
      </c>
      <c r="B1583" s="8" t="s">
        <v>20</v>
      </c>
      <c r="C1583" s="10">
        <v>5</v>
      </c>
      <c r="D1583" s="10">
        <v>4</v>
      </c>
      <c r="E1583" s="12">
        <v>13000</v>
      </c>
      <c r="F1583" s="10">
        <v>4</v>
      </c>
      <c r="G1583" s="17">
        <f t="shared" si="24"/>
        <v>1</v>
      </c>
    </row>
    <row r="1584" spans="1:7">
      <c r="A1584" s="8" t="s">
        <v>8</v>
      </c>
      <c r="B1584" s="8" t="s">
        <v>20</v>
      </c>
      <c r="C1584" s="10">
        <v>4</v>
      </c>
      <c r="D1584" s="10">
        <v>5</v>
      </c>
      <c r="E1584" s="12">
        <v>15000</v>
      </c>
      <c r="F1584" s="10">
        <v>5</v>
      </c>
      <c r="G1584" s="17">
        <f t="shared" si="24"/>
        <v>1</v>
      </c>
    </row>
    <row r="1585" spans="1:7">
      <c r="A1585" s="8" t="s">
        <v>8</v>
      </c>
      <c r="B1585" s="8" t="s">
        <v>4001</v>
      </c>
      <c r="C1585" s="10">
        <v>2</v>
      </c>
      <c r="D1585" s="10">
        <v>8</v>
      </c>
      <c r="E1585" s="12">
        <v>50000</v>
      </c>
      <c r="F1585" s="10">
        <v>8</v>
      </c>
      <c r="G1585" s="17">
        <f t="shared" si="24"/>
        <v>2</v>
      </c>
    </row>
    <row r="1586" spans="1:7">
      <c r="A1586" s="8" t="s">
        <v>8</v>
      </c>
      <c r="B1586" s="8" t="s">
        <v>3999</v>
      </c>
      <c r="C1586" s="10">
        <v>4</v>
      </c>
      <c r="D1586" s="10">
        <v>1</v>
      </c>
      <c r="E1586" s="12">
        <v>7000</v>
      </c>
      <c r="F1586" s="10">
        <v>1</v>
      </c>
      <c r="G1586" s="17">
        <f t="shared" si="24"/>
        <v>0</v>
      </c>
    </row>
    <row r="1587" spans="1:7">
      <c r="A1587" s="8" t="s">
        <v>15</v>
      </c>
      <c r="B1587" s="8" t="s">
        <v>52</v>
      </c>
      <c r="C1587" s="10">
        <v>4</v>
      </c>
      <c r="D1587" s="10">
        <v>12</v>
      </c>
      <c r="E1587" s="12">
        <v>140000</v>
      </c>
      <c r="F1587" s="10">
        <v>12</v>
      </c>
      <c r="G1587" s="17">
        <f t="shared" si="24"/>
        <v>2</v>
      </c>
    </row>
    <row r="1588" spans="1:7">
      <c r="A1588" s="8" t="s">
        <v>8</v>
      </c>
      <c r="B1588" s="8" t="s">
        <v>20</v>
      </c>
      <c r="C1588" s="10">
        <v>2</v>
      </c>
      <c r="D1588" s="10">
        <v>2</v>
      </c>
      <c r="E1588" s="12">
        <v>7123.1666749770275</v>
      </c>
      <c r="F1588" s="10">
        <v>2.5</v>
      </c>
      <c r="G1588" s="17">
        <f t="shared" si="24"/>
        <v>1</v>
      </c>
    </row>
    <row r="1589" spans="1:7">
      <c r="A1589" s="8" t="s">
        <v>71</v>
      </c>
      <c r="B1589" s="8" t="s">
        <v>20</v>
      </c>
      <c r="C1589" s="10">
        <v>4</v>
      </c>
      <c r="D1589" s="10">
        <v>9</v>
      </c>
      <c r="E1589" s="12">
        <v>58318.59606648951</v>
      </c>
      <c r="F1589" s="10">
        <v>9</v>
      </c>
      <c r="G1589" s="17">
        <f t="shared" si="24"/>
        <v>2</v>
      </c>
    </row>
    <row r="1590" spans="1:7">
      <c r="A1590" s="8" t="s">
        <v>8</v>
      </c>
      <c r="B1590" s="8" t="s">
        <v>52</v>
      </c>
      <c r="C1590" s="10">
        <v>2</v>
      </c>
      <c r="D1590" s="10">
        <v>2</v>
      </c>
      <c r="E1590" s="12">
        <v>12109.383347460946</v>
      </c>
      <c r="F1590" s="10">
        <v>2</v>
      </c>
      <c r="G1590" s="17">
        <f t="shared" si="24"/>
        <v>0</v>
      </c>
    </row>
    <row r="1591" spans="1:7">
      <c r="A1591" s="8" t="s">
        <v>15</v>
      </c>
      <c r="B1591" s="8" t="s">
        <v>20</v>
      </c>
      <c r="C1591" s="10">
        <v>4</v>
      </c>
      <c r="D1591" s="10">
        <v>1</v>
      </c>
      <c r="E1591" s="12">
        <v>55000</v>
      </c>
      <c r="F1591" s="10">
        <v>1</v>
      </c>
      <c r="G1591" s="17">
        <f t="shared" si="24"/>
        <v>0</v>
      </c>
    </row>
    <row r="1592" spans="1:7">
      <c r="A1592" s="8" t="s">
        <v>726</v>
      </c>
      <c r="B1592" s="8" t="s">
        <v>52</v>
      </c>
      <c r="C1592" s="10">
        <v>3</v>
      </c>
      <c r="D1592" s="10">
        <v>16</v>
      </c>
      <c r="E1592" s="12">
        <v>60000</v>
      </c>
      <c r="F1592" s="10">
        <v>16</v>
      </c>
      <c r="G1592" s="17">
        <f t="shared" si="24"/>
        <v>3</v>
      </c>
    </row>
    <row r="1593" spans="1:7">
      <c r="A1593" s="8" t="s">
        <v>8</v>
      </c>
      <c r="B1593" s="8" t="s">
        <v>52</v>
      </c>
      <c r="C1593" s="10">
        <v>4</v>
      </c>
      <c r="D1593" s="10">
        <v>5</v>
      </c>
      <c r="E1593" s="12">
        <v>5698.5333399816218</v>
      </c>
      <c r="F1593" s="10">
        <v>5</v>
      </c>
      <c r="G1593" s="17">
        <f t="shared" si="24"/>
        <v>1</v>
      </c>
    </row>
    <row r="1594" spans="1:7">
      <c r="A1594" s="8" t="s">
        <v>1771</v>
      </c>
      <c r="B1594" s="8" t="s">
        <v>279</v>
      </c>
      <c r="C1594" s="10">
        <v>4</v>
      </c>
      <c r="D1594" s="10">
        <v>7</v>
      </c>
      <c r="E1594" s="12">
        <v>9376.2513877177607</v>
      </c>
      <c r="F1594" s="10">
        <v>7</v>
      </c>
      <c r="G1594" s="17">
        <f t="shared" si="24"/>
        <v>1</v>
      </c>
    </row>
    <row r="1595" spans="1:7">
      <c r="A1595" s="8" t="s">
        <v>71</v>
      </c>
      <c r="B1595" s="8" t="s">
        <v>20</v>
      </c>
      <c r="C1595" s="10">
        <v>4</v>
      </c>
      <c r="D1595" s="10">
        <v>5</v>
      </c>
      <c r="E1595" s="12">
        <v>94570.696324037053</v>
      </c>
      <c r="F1595" s="10">
        <v>5</v>
      </c>
      <c r="G1595" s="17">
        <f t="shared" si="24"/>
        <v>1</v>
      </c>
    </row>
    <row r="1596" spans="1:7">
      <c r="A1596" s="8" t="s">
        <v>1773</v>
      </c>
      <c r="B1596" s="8" t="s">
        <v>356</v>
      </c>
      <c r="C1596" s="10">
        <v>4</v>
      </c>
      <c r="D1596" s="10">
        <v>5</v>
      </c>
      <c r="E1596" s="12">
        <v>36000</v>
      </c>
      <c r="F1596" s="10">
        <v>5</v>
      </c>
      <c r="G1596" s="17">
        <f t="shared" si="24"/>
        <v>1</v>
      </c>
    </row>
    <row r="1597" spans="1:7">
      <c r="A1597" s="8" t="s">
        <v>8</v>
      </c>
      <c r="B1597" s="8" t="s">
        <v>52</v>
      </c>
      <c r="C1597" s="10">
        <v>5</v>
      </c>
      <c r="D1597" s="10">
        <v>4</v>
      </c>
      <c r="E1597" s="12">
        <v>65889.291743537498</v>
      </c>
      <c r="F1597" s="10">
        <v>4</v>
      </c>
      <c r="G1597" s="17">
        <f t="shared" si="24"/>
        <v>1</v>
      </c>
    </row>
    <row r="1598" spans="1:7">
      <c r="A1598" s="8" t="s">
        <v>877</v>
      </c>
      <c r="B1598" s="8" t="s">
        <v>20</v>
      </c>
      <c r="C1598" s="10">
        <v>2</v>
      </c>
      <c r="D1598" s="10">
        <v>7</v>
      </c>
      <c r="E1598" s="12">
        <v>106000</v>
      </c>
      <c r="F1598" s="10">
        <v>7</v>
      </c>
      <c r="G1598" s="17">
        <f t="shared" si="24"/>
        <v>1</v>
      </c>
    </row>
    <row r="1599" spans="1:7">
      <c r="A1599" s="8" t="s">
        <v>877</v>
      </c>
      <c r="B1599" s="8" t="s">
        <v>488</v>
      </c>
      <c r="C1599" s="10">
        <v>4</v>
      </c>
      <c r="D1599" s="10">
        <v>18</v>
      </c>
      <c r="E1599" s="12">
        <v>82888.5550559455</v>
      </c>
      <c r="F1599" s="10">
        <v>18</v>
      </c>
      <c r="G1599" s="17">
        <f t="shared" si="24"/>
        <v>4</v>
      </c>
    </row>
    <row r="1600" spans="1:7">
      <c r="A1600" s="8" t="s">
        <v>672</v>
      </c>
      <c r="B1600" s="8" t="s">
        <v>20</v>
      </c>
      <c r="C1600" s="10">
        <v>3</v>
      </c>
      <c r="D1600" s="10">
        <v>10</v>
      </c>
      <c r="E1600" s="12">
        <v>59819.107020370408</v>
      </c>
      <c r="F1600" s="10">
        <v>10</v>
      </c>
      <c r="G1600" s="17">
        <f t="shared" si="24"/>
        <v>2</v>
      </c>
    </row>
    <row r="1601" spans="1:7">
      <c r="A1601" s="8" t="s">
        <v>8</v>
      </c>
      <c r="B1601" s="8" t="s">
        <v>52</v>
      </c>
      <c r="C1601" s="10">
        <v>5</v>
      </c>
      <c r="D1601" s="10">
        <v>9</v>
      </c>
      <c r="E1601" s="12">
        <v>6545</v>
      </c>
      <c r="F1601" s="10">
        <v>9</v>
      </c>
      <c r="G1601" s="17">
        <f t="shared" si="24"/>
        <v>2</v>
      </c>
    </row>
    <row r="1602" spans="1:7">
      <c r="A1602" s="8" t="s">
        <v>8</v>
      </c>
      <c r="B1602" s="8" t="s">
        <v>52</v>
      </c>
      <c r="C1602" s="10">
        <v>3</v>
      </c>
      <c r="D1602" s="10">
        <v>13</v>
      </c>
      <c r="E1602" s="12">
        <v>17807.916687442568</v>
      </c>
      <c r="F1602" s="10">
        <v>13</v>
      </c>
      <c r="G1602" s="17">
        <f t="shared" si="24"/>
        <v>3</v>
      </c>
    </row>
    <row r="1603" spans="1:7">
      <c r="A1603" s="8" t="s">
        <v>15</v>
      </c>
      <c r="B1603" s="8" t="s">
        <v>4001</v>
      </c>
      <c r="C1603" s="10">
        <v>4</v>
      </c>
      <c r="D1603" s="10">
        <v>10</v>
      </c>
      <c r="E1603" s="12">
        <v>54000</v>
      </c>
      <c r="F1603" s="10">
        <v>10</v>
      </c>
      <c r="G1603" s="17">
        <f t="shared" ref="G1603:G1666" si="25">ROUND(F1603/5,0)</f>
        <v>2</v>
      </c>
    </row>
    <row r="1604" spans="1:7">
      <c r="A1604" s="8" t="s">
        <v>15</v>
      </c>
      <c r="B1604" s="8" t="s">
        <v>356</v>
      </c>
      <c r="C1604" s="10">
        <v>3</v>
      </c>
      <c r="D1604" s="10">
        <v>4</v>
      </c>
      <c r="E1604" s="12">
        <v>100000</v>
      </c>
      <c r="F1604" s="10">
        <v>4</v>
      </c>
      <c r="G1604" s="17">
        <f t="shared" si="25"/>
        <v>1</v>
      </c>
    </row>
    <row r="1605" spans="1:7">
      <c r="A1605" s="8" t="s">
        <v>88</v>
      </c>
      <c r="B1605" s="8" t="s">
        <v>20</v>
      </c>
      <c r="C1605" s="10">
        <v>4</v>
      </c>
      <c r="D1605" s="10">
        <v>5</v>
      </c>
      <c r="E1605" s="12">
        <v>49168.076151516347</v>
      </c>
      <c r="F1605" s="10">
        <v>5</v>
      </c>
      <c r="G1605" s="17">
        <f t="shared" si="25"/>
        <v>1</v>
      </c>
    </row>
    <row r="1606" spans="1:7">
      <c r="A1606" s="8" t="s">
        <v>347</v>
      </c>
      <c r="B1606" s="8" t="s">
        <v>67</v>
      </c>
      <c r="C1606" s="10">
        <v>3</v>
      </c>
      <c r="D1606" s="10">
        <v>3</v>
      </c>
      <c r="E1606" s="12">
        <v>4019</v>
      </c>
      <c r="F1606" s="10">
        <v>3</v>
      </c>
      <c r="G1606" s="17">
        <f t="shared" si="25"/>
        <v>1</v>
      </c>
    </row>
    <row r="1607" spans="1:7">
      <c r="A1607" s="8" t="s">
        <v>17</v>
      </c>
      <c r="B1607" s="8" t="s">
        <v>20</v>
      </c>
      <c r="C1607" s="10">
        <v>4</v>
      </c>
      <c r="D1607" s="10">
        <v>5</v>
      </c>
      <c r="E1607" s="12">
        <v>15000</v>
      </c>
      <c r="F1607" s="10">
        <v>5</v>
      </c>
      <c r="G1607" s="17">
        <f t="shared" si="25"/>
        <v>1</v>
      </c>
    </row>
    <row r="1608" spans="1:7">
      <c r="A1608" s="8" t="s">
        <v>8</v>
      </c>
      <c r="B1608" s="8" t="s">
        <v>20</v>
      </c>
      <c r="C1608" s="10">
        <v>5</v>
      </c>
      <c r="D1608" s="10">
        <v>4</v>
      </c>
      <c r="E1608" s="12">
        <v>17807.916687442568</v>
      </c>
      <c r="F1608" s="10">
        <v>4</v>
      </c>
      <c r="G1608" s="17">
        <f t="shared" si="25"/>
        <v>1</v>
      </c>
    </row>
    <row r="1609" spans="1:7">
      <c r="A1609" s="8" t="s">
        <v>8</v>
      </c>
      <c r="B1609" s="8" t="s">
        <v>3999</v>
      </c>
      <c r="C1609" s="10">
        <v>5</v>
      </c>
      <c r="D1609" s="10">
        <v>3</v>
      </c>
      <c r="E1609" s="12">
        <v>12000</v>
      </c>
      <c r="F1609" s="10">
        <v>3</v>
      </c>
      <c r="G1609" s="17">
        <f t="shared" si="25"/>
        <v>1</v>
      </c>
    </row>
    <row r="1610" spans="1:7">
      <c r="A1610" s="8" t="s">
        <v>8</v>
      </c>
      <c r="B1610" s="8" t="s">
        <v>20</v>
      </c>
      <c r="C1610" s="10">
        <v>3</v>
      </c>
      <c r="D1610" s="10">
        <v>4</v>
      </c>
      <c r="E1610" s="12">
        <v>2225.989585930321</v>
      </c>
      <c r="F1610" s="10">
        <v>4</v>
      </c>
      <c r="G1610" s="17">
        <f t="shared" si="25"/>
        <v>1</v>
      </c>
    </row>
    <row r="1611" spans="1:7">
      <c r="A1611" s="8" t="s">
        <v>347</v>
      </c>
      <c r="B1611" s="8" t="s">
        <v>20</v>
      </c>
      <c r="C1611" s="10">
        <v>5</v>
      </c>
      <c r="D1611" s="10">
        <v>3</v>
      </c>
      <c r="E1611" s="12">
        <v>86000</v>
      </c>
      <c r="F1611" s="10">
        <v>3</v>
      </c>
      <c r="G1611" s="17">
        <f t="shared" si="25"/>
        <v>1</v>
      </c>
    </row>
    <row r="1612" spans="1:7">
      <c r="A1612" s="8" t="s">
        <v>8</v>
      </c>
      <c r="B1612" s="8" t="s">
        <v>52</v>
      </c>
      <c r="C1612" s="10">
        <v>4</v>
      </c>
      <c r="D1612" s="10">
        <v>5</v>
      </c>
      <c r="E1612" s="12">
        <v>6054.6916737304728</v>
      </c>
      <c r="F1612" s="10">
        <v>5</v>
      </c>
      <c r="G1612" s="17">
        <f t="shared" si="25"/>
        <v>1</v>
      </c>
    </row>
    <row r="1613" spans="1:7">
      <c r="A1613" s="8" t="s">
        <v>8</v>
      </c>
      <c r="B1613" s="8" t="s">
        <v>20</v>
      </c>
      <c r="C1613" s="10">
        <v>2</v>
      </c>
      <c r="D1613" s="10">
        <v>3</v>
      </c>
      <c r="E1613" s="12">
        <v>3360</v>
      </c>
      <c r="F1613" s="10">
        <v>3</v>
      </c>
      <c r="G1613" s="17">
        <f t="shared" si="25"/>
        <v>1</v>
      </c>
    </row>
    <row r="1614" spans="1:7">
      <c r="A1614" s="8" t="s">
        <v>8</v>
      </c>
      <c r="B1614" s="8" t="s">
        <v>4001</v>
      </c>
      <c r="C1614" s="10">
        <v>5</v>
      </c>
      <c r="D1614" s="10">
        <v>1</v>
      </c>
      <c r="E1614" s="12">
        <v>10000</v>
      </c>
      <c r="F1614" s="10">
        <v>1</v>
      </c>
      <c r="G1614" s="17">
        <f t="shared" si="25"/>
        <v>0</v>
      </c>
    </row>
    <row r="1615" spans="1:7">
      <c r="A1615" s="8" t="s">
        <v>15</v>
      </c>
      <c r="B1615" s="8" t="s">
        <v>20</v>
      </c>
      <c r="C1615" s="10">
        <v>4</v>
      </c>
      <c r="D1615" s="10">
        <v>9</v>
      </c>
      <c r="E1615" s="12">
        <v>70000</v>
      </c>
      <c r="F1615" s="10">
        <v>9</v>
      </c>
      <c r="G1615" s="17">
        <f t="shared" si="25"/>
        <v>2</v>
      </c>
    </row>
    <row r="1616" spans="1:7">
      <c r="A1616" s="8" t="s">
        <v>15</v>
      </c>
      <c r="B1616" s="8" t="s">
        <v>52</v>
      </c>
      <c r="C1616" s="10">
        <v>2</v>
      </c>
      <c r="D1616" s="10">
        <v>14</v>
      </c>
      <c r="E1616" s="12">
        <v>155000</v>
      </c>
      <c r="F1616" s="10">
        <v>14</v>
      </c>
      <c r="G1616" s="17">
        <f t="shared" si="25"/>
        <v>3</v>
      </c>
    </row>
    <row r="1617" spans="1:7">
      <c r="A1617" s="8" t="s">
        <v>15</v>
      </c>
      <c r="B1617" s="8" t="s">
        <v>4001</v>
      </c>
      <c r="C1617" s="10">
        <v>4</v>
      </c>
      <c r="D1617" s="10">
        <v>15</v>
      </c>
      <c r="E1617" s="12">
        <v>225000</v>
      </c>
      <c r="F1617" s="10">
        <v>15</v>
      </c>
      <c r="G1617" s="17">
        <f t="shared" si="25"/>
        <v>3</v>
      </c>
    </row>
    <row r="1618" spans="1:7">
      <c r="A1618" s="8" t="s">
        <v>8</v>
      </c>
      <c r="B1618" s="8" t="s">
        <v>3999</v>
      </c>
      <c r="C1618" s="10">
        <v>5</v>
      </c>
      <c r="D1618" s="10">
        <v>2</v>
      </c>
      <c r="E1618" s="12">
        <v>10000</v>
      </c>
      <c r="F1618" s="10">
        <v>2</v>
      </c>
      <c r="G1618" s="17">
        <f t="shared" si="25"/>
        <v>0</v>
      </c>
    </row>
    <row r="1619" spans="1:7">
      <c r="A1619" s="8" t="s">
        <v>8</v>
      </c>
      <c r="B1619" s="8" t="s">
        <v>20</v>
      </c>
      <c r="C1619" s="10">
        <v>4</v>
      </c>
      <c r="D1619" s="10">
        <v>8</v>
      </c>
      <c r="E1619" s="12">
        <v>5342.3750062327708</v>
      </c>
      <c r="F1619" s="10">
        <v>8</v>
      </c>
      <c r="G1619" s="17">
        <f t="shared" si="25"/>
        <v>2</v>
      </c>
    </row>
    <row r="1620" spans="1:7">
      <c r="A1620" s="8" t="s">
        <v>84</v>
      </c>
      <c r="B1620" s="8" t="s">
        <v>356</v>
      </c>
      <c r="C1620" s="10">
        <v>4</v>
      </c>
      <c r="D1620" s="10">
        <v>6</v>
      </c>
      <c r="E1620" s="12">
        <v>85672.4111378214</v>
      </c>
      <c r="F1620" s="10">
        <v>6</v>
      </c>
      <c r="G1620" s="17">
        <f t="shared" si="25"/>
        <v>1</v>
      </c>
    </row>
    <row r="1621" spans="1:7">
      <c r="A1621" s="8" t="s">
        <v>8</v>
      </c>
      <c r="B1621" s="8" t="s">
        <v>488</v>
      </c>
      <c r="C1621" s="10">
        <v>3</v>
      </c>
      <c r="D1621" s="10">
        <v>15</v>
      </c>
      <c r="E1621" s="12">
        <v>4273.9000049862161</v>
      </c>
      <c r="F1621" s="10">
        <v>15</v>
      </c>
      <c r="G1621" s="17">
        <f t="shared" si="25"/>
        <v>3</v>
      </c>
    </row>
    <row r="1622" spans="1:7">
      <c r="A1622" s="8" t="s">
        <v>8</v>
      </c>
      <c r="B1622" s="8" t="s">
        <v>52</v>
      </c>
      <c r="C1622" s="10">
        <v>5</v>
      </c>
      <c r="D1622" s="10">
        <v>20</v>
      </c>
      <c r="E1622" s="12">
        <v>8903.9583437212841</v>
      </c>
      <c r="F1622" s="10">
        <v>20</v>
      </c>
      <c r="G1622" s="17">
        <f t="shared" si="25"/>
        <v>4</v>
      </c>
    </row>
    <row r="1623" spans="1:7">
      <c r="A1623" s="8" t="s">
        <v>71</v>
      </c>
      <c r="B1623" s="8" t="s">
        <v>52</v>
      </c>
      <c r="C1623" s="10">
        <v>4</v>
      </c>
      <c r="D1623" s="10">
        <v>23</v>
      </c>
      <c r="E1623" s="12">
        <v>66199.48742682593</v>
      </c>
      <c r="F1623" s="10">
        <v>23</v>
      </c>
      <c r="G1623" s="17">
        <f t="shared" si="25"/>
        <v>5</v>
      </c>
    </row>
    <row r="1624" spans="1:7">
      <c r="A1624" s="8" t="s">
        <v>8</v>
      </c>
      <c r="B1624" s="8" t="s">
        <v>20</v>
      </c>
      <c r="C1624" s="10">
        <v>4</v>
      </c>
      <c r="D1624" s="10">
        <v>2</v>
      </c>
      <c r="E1624" s="12">
        <v>5698.5333399816218</v>
      </c>
      <c r="F1624" s="10">
        <v>2.5</v>
      </c>
      <c r="G1624" s="17">
        <f t="shared" si="25"/>
        <v>1</v>
      </c>
    </row>
    <row r="1625" spans="1:7">
      <c r="A1625" s="8" t="s">
        <v>71</v>
      </c>
      <c r="B1625" s="8" t="s">
        <v>52</v>
      </c>
      <c r="C1625" s="10">
        <v>4</v>
      </c>
      <c r="D1625" s="10">
        <v>17</v>
      </c>
      <c r="E1625" s="12">
        <v>34675.92198548025</v>
      </c>
      <c r="F1625" s="10">
        <v>17</v>
      </c>
      <c r="G1625" s="17">
        <f t="shared" si="25"/>
        <v>3</v>
      </c>
    </row>
    <row r="1626" spans="1:7">
      <c r="A1626" s="8" t="s">
        <v>416</v>
      </c>
      <c r="B1626" s="8" t="s">
        <v>3999</v>
      </c>
      <c r="C1626" s="10">
        <v>5</v>
      </c>
      <c r="D1626" s="10">
        <v>11</v>
      </c>
      <c r="E1626" s="12">
        <v>31200</v>
      </c>
      <c r="F1626" s="10">
        <v>11</v>
      </c>
      <c r="G1626" s="17">
        <f t="shared" si="25"/>
        <v>2</v>
      </c>
    </row>
    <row r="1627" spans="1:7">
      <c r="A1627" s="8" t="s">
        <v>88</v>
      </c>
      <c r="B1627" s="8" t="s">
        <v>356</v>
      </c>
      <c r="C1627" s="10">
        <v>5</v>
      </c>
      <c r="D1627" s="10">
        <v>1</v>
      </c>
      <c r="E1627" s="12">
        <v>55068.245289698301</v>
      </c>
      <c r="F1627" s="10">
        <v>1</v>
      </c>
      <c r="G1627" s="17">
        <f t="shared" si="25"/>
        <v>0</v>
      </c>
    </row>
    <row r="1628" spans="1:7">
      <c r="A1628" s="8" t="s">
        <v>1804</v>
      </c>
      <c r="B1628" s="8" t="s">
        <v>20</v>
      </c>
      <c r="C1628" s="10">
        <v>5</v>
      </c>
      <c r="D1628" s="10">
        <v>6</v>
      </c>
      <c r="E1628" s="12">
        <v>13000</v>
      </c>
      <c r="F1628" s="10">
        <v>6</v>
      </c>
      <c r="G1628" s="17">
        <f t="shared" si="25"/>
        <v>1</v>
      </c>
    </row>
    <row r="1629" spans="1:7">
      <c r="A1629" s="8" t="s">
        <v>15</v>
      </c>
      <c r="B1629" s="8" t="s">
        <v>3999</v>
      </c>
      <c r="C1629" s="10">
        <v>3</v>
      </c>
      <c r="D1629" s="10">
        <v>12</v>
      </c>
      <c r="E1629" s="12">
        <v>92000</v>
      </c>
      <c r="F1629" s="10">
        <v>12</v>
      </c>
      <c r="G1629" s="17">
        <f t="shared" si="25"/>
        <v>2</v>
      </c>
    </row>
    <row r="1630" spans="1:7">
      <c r="A1630" s="8" t="s">
        <v>15</v>
      </c>
      <c r="B1630" s="8" t="s">
        <v>52</v>
      </c>
      <c r="C1630" s="10">
        <v>5</v>
      </c>
      <c r="D1630" s="10">
        <v>10</v>
      </c>
      <c r="E1630" s="12">
        <v>85000</v>
      </c>
      <c r="F1630" s="10">
        <v>10</v>
      </c>
      <c r="G1630" s="17">
        <f t="shared" si="25"/>
        <v>2</v>
      </c>
    </row>
    <row r="1631" spans="1:7">
      <c r="A1631" s="8" t="s">
        <v>1809</v>
      </c>
      <c r="B1631" s="8" t="s">
        <v>20</v>
      </c>
      <c r="C1631" s="10">
        <v>4</v>
      </c>
      <c r="D1631" s="10">
        <v>8</v>
      </c>
      <c r="E1631" s="12">
        <v>11000</v>
      </c>
      <c r="F1631" s="10">
        <v>8</v>
      </c>
      <c r="G1631" s="17">
        <f t="shared" si="25"/>
        <v>2</v>
      </c>
    </row>
    <row r="1632" spans="1:7">
      <c r="A1632" s="8" t="s">
        <v>608</v>
      </c>
      <c r="B1632" s="8" t="s">
        <v>20</v>
      </c>
      <c r="C1632" s="10">
        <v>2</v>
      </c>
      <c r="D1632" s="10">
        <v>12</v>
      </c>
      <c r="E1632" s="12">
        <v>38111.983169748237</v>
      </c>
      <c r="F1632" s="10">
        <v>12</v>
      </c>
      <c r="G1632" s="17">
        <f t="shared" si="25"/>
        <v>2</v>
      </c>
    </row>
    <row r="1633" spans="1:7">
      <c r="A1633" s="8" t="s">
        <v>15</v>
      </c>
      <c r="B1633" s="8" t="s">
        <v>20</v>
      </c>
      <c r="C1633" s="10">
        <v>3</v>
      </c>
      <c r="D1633" s="10">
        <v>3</v>
      </c>
      <c r="E1633" s="12">
        <v>49000</v>
      </c>
      <c r="F1633" s="10">
        <v>3</v>
      </c>
      <c r="G1633" s="17">
        <f t="shared" si="25"/>
        <v>1</v>
      </c>
    </row>
    <row r="1634" spans="1:7">
      <c r="A1634" s="8" t="s">
        <v>15</v>
      </c>
      <c r="B1634" s="8" t="s">
        <v>52</v>
      </c>
      <c r="C1634" s="10">
        <v>2</v>
      </c>
      <c r="D1634" s="10">
        <v>3</v>
      </c>
      <c r="E1634" s="12">
        <v>59000</v>
      </c>
      <c r="F1634" s="10">
        <v>3</v>
      </c>
      <c r="G1634" s="17">
        <f t="shared" si="25"/>
        <v>1</v>
      </c>
    </row>
    <row r="1635" spans="1:7">
      <c r="A1635" s="8" t="s">
        <v>15</v>
      </c>
      <c r="B1635" s="8" t="s">
        <v>20</v>
      </c>
      <c r="C1635" s="10">
        <v>4</v>
      </c>
      <c r="D1635" s="10">
        <v>15</v>
      </c>
      <c r="E1635" s="12">
        <v>55000</v>
      </c>
      <c r="F1635" s="10">
        <v>15</v>
      </c>
      <c r="G1635" s="17">
        <f t="shared" si="25"/>
        <v>3</v>
      </c>
    </row>
    <row r="1636" spans="1:7">
      <c r="A1636" s="8" t="s">
        <v>15</v>
      </c>
      <c r="B1636" s="8" t="s">
        <v>310</v>
      </c>
      <c r="C1636" s="10">
        <v>4</v>
      </c>
      <c r="D1636" s="10">
        <v>10</v>
      </c>
      <c r="E1636" s="12">
        <v>75000</v>
      </c>
      <c r="F1636" s="10">
        <v>10</v>
      </c>
      <c r="G1636" s="17">
        <f t="shared" si="25"/>
        <v>2</v>
      </c>
    </row>
    <row r="1637" spans="1:7">
      <c r="A1637" s="8" t="s">
        <v>983</v>
      </c>
      <c r="B1637" s="8" t="s">
        <v>52</v>
      </c>
      <c r="C1637" s="10">
        <v>2</v>
      </c>
      <c r="D1637" s="10">
        <v>5</v>
      </c>
      <c r="E1637" s="12">
        <v>50307.817784067665</v>
      </c>
      <c r="F1637" s="10">
        <v>5</v>
      </c>
      <c r="G1637" s="17">
        <f t="shared" si="25"/>
        <v>1</v>
      </c>
    </row>
    <row r="1638" spans="1:7">
      <c r="A1638" s="8" t="s">
        <v>143</v>
      </c>
      <c r="B1638" s="8" t="s">
        <v>20</v>
      </c>
      <c r="C1638" s="10">
        <v>5</v>
      </c>
      <c r="D1638" s="10">
        <v>8</v>
      </c>
      <c r="E1638" s="12">
        <v>30500</v>
      </c>
      <c r="F1638" s="10">
        <v>8</v>
      </c>
      <c r="G1638" s="17">
        <f t="shared" si="25"/>
        <v>2</v>
      </c>
    </row>
    <row r="1639" spans="1:7">
      <c r="A1639" s="8" t="s">
        <v>15</v>
      </c>
      <c r="B1639" s="8" t="s">
        <v>67</v>
      </c>
      <c r="C1639" s="10">
        <v>3</v>
      </c>
      <c r="D1639" s="10">
        <v>2</v>
      </c>
      <c r="E1639" s="12">
        <v>80000</v>
      </c>
      <c r="F1639" s="10">
        <v>2</v>
      </c>
      <c r="G1639" s="17">
        <f t="shared" si="25"/>
        <v>0</v>
      </c>
    </row>
    <row r="1640" spans="1:7">
      <c r="A1640" s="8" t="s">
        <v>15</v>
      </c>
      <c r="B1640" s="8" t="s">
        <v>20</v>
      </c>
      <c r="C1640" s="10">
        <v>3</v>
      </c>
      <c r="D1640" s="10">
        <v>1</v>
      </c>
      <c r="E1640" s="12">
        <v>12000</v>
      </c>
      <c r="F1640" s="10">
        <v>1</v>
      </c>
      <c r="G1640" s="17">
        <f t="shared" si="25"/>
        <v>0</v>
      </c>
    </row>
    <row r="1641" spans="1:7">
      <c r="A1641" s="8" t="s">
        <v>15</v>
      </c>
      <c r="B1641" s="8" t="s">
        <v>20</v>
      </c>
      <c r="C1641" s="10">
        <v>4</v>
      </c>
      <c r="D1641" s="10">
        <v>6</v>
      </c>
      <c r="E1641" s="12">
        <v>48500</v>
      </c>
      <c r="F1641" s="10">
        <v>6</v>
      </c>
      <c r="G1641" s="17">
        <f t="shared" si="25"/>
        <v>1</v>
      </c>
    </row>
    <row r="1642" spans="1:7">
      <c r="A1642" s="8" t="s">
        <v>71</v>
      </c>
      <c r="B1642" s="8" t="s">
        <v>67</v>
      </c>
      <c r="C1642" s="10">
        <v>3</v>
      </c>
      <c r="D1642" s="10">
        <v>25</v>
      </c>
      <c r="E1642" s="12">
        <v>63047.130882691366</v>
      </c>
      <c r="F1642" s="10">
        <v>25</v>
      </c>
      <c r="G1642" s="17">
        <f t="shared" si="25"/>
        <v>5</v>
      </c>
    </row>
    <row r="1643" spans="1:7">
      <c r="A1643" s="8" t="s">
        <v>8</v>
      </c>
      <c r="B1643" s="8" t="s">
        <v>20</v>
      </c>
      <c r="C1643" s="10">
        <v>4</v>
      </c>
      <c r="D1643" s="10">
        <v>5</v>
      </c>
      <c r="E1643" s="12">
        <v>3419.1200039889732</v>
      </c>
      <c r="F1643" s="10">
        <v>5</v>
      </c>
      <c r="G1643" s="17">
        <f t="shared" si="25"/>
        <v>1</v>
      </c>
    </row>
    <row r="1644" spans="1:7">
      <c r="A1644" s="8" t="s">
        <v>672</v>
      </c>
      <c r="B1644" s="8" t="s">
        <v>52</v>
      </c>
      <c r="C1644" s="10">
        <v>4</v>
      </c>
      <c r="D1644" s="10">
        <v>6</v>
      </c>
      <c r="E1644" s="12">
        <v>87734.690296543267</v>
      </c>
      <c r="F1644" s="10">
        <v>6</v>
      </c>
      <c r="G1644" s="17">
        <f t="shared" si="25"/>
        <v>1</v>
      </c>
    </row>
    <row r="1645" spans="1:7">
      <c r="A1645" s="8" t="s">
        <v>672</v>
      </c>
      <c r="B1645" s="8" t="s">
        <v>20</v>
      </c>
      <c r="C1645" s="10">
        <v>5</v>
      </c>
      <c r="D1645" s="10">
        <v>6</v>
      </c>
      <c r="E1645" s="12">
        <v>56628.754645950656</v>
      </c>
      <c r="F1645" s="10">
        <v>6</v>
      </c>
      <c r="G1645" s="17">
        <f t="shared" si="25"/>
        <v>1</v>
      </c>
    </row>
    <row r="1646" spans="1:7">
      <c r="A1646" s="8" t="s">
        <v>8</v>
      </c>
      <c r="B1646" s="8" t="s">
        <v>3999</v>
      </c>
      <c r="C1646" s="10">
        <v>5</v>
      </c>
      <c r="D1646" s="10">
        <v>4</v>
      </c>
      <c r="E1646" s="12">
        <v>8013.5625093491553</v>
      </c>
      <c r="F1646" s="10">
        <v>4</v>
      </c>
      <c r="G1646" s="17">
        <f t="shared" si="25"/>
        <v>1</v>
      </c>
    </row>
    <row r="1647" spans="1:7">
      <c r="A1647" s="8" t="s">
        <v>8</v>
      </c>
      <c r="B1647" s="8" t="s">
        <v>20</v>
      </c>
      <c r="C1647" s="10">
        <v>2</v>
      </c>
      <c r="D1647" s="10">
        <v>16</v>
      </c>
      <c r="E1647" s="12">
        <v>3561.5833374885137</v>
      </c>
      <c r="F1647" s="10">
        <v>16</v>
      </c>
      <c r="G1647" s="17">
        <f t="shared" si="25"/>
        <v>3</v>
      </c>
    </row>
    <row r="1648" spans="1:7">
      <c r="A1648" s="8" t="s">
        <v>15</v>
      </c>
      <c r="B1648" s="8" t="s">
        <v>279</v>
      </c>
      <c r="C1648" s="10">
        <v>3</v>
      </c>
      <c r="D1648" s="10">
        <v>12</v>
      </c>
      <c r="E1648" s="12">
        <v>62000</v>
      </c>
      <c r="F1648" s="10">
        <v>12</v>
      </c>
      <c r="G1648" s="17">
        <f t="shared" si="25"/>
        <v>2</v>
      </c>
    </row>
    <row r="1649" spans="1:7">
      <c r="A1649" s="8" t="s">
        <v>30</v>
      </c>
      <c r="B1649" s="8" t="s">
        <v>20</v>
      </c>
      <c r="C1649" s="10">
        <v>4</v>
      </c>
      <c r="D1649" s="10">
        <v>5</v>
      </c>
      <c r="E1649" s="12">
        <v>26678.388218823762</v>
      </c>
      <c r="F1649" s="10">
        <v>5</v>
      </c>
      <c r="G1649" s="17">
        <f t="shared" si="25"/>
        <v>1</v>
      </c>
    </row>
    <row r="1650" spans="1:7">
      <c r="A1650" s="8" t="s">
        <v>71</v>
      </c>
      <c r="B1650" s="8" t="s">
        <v>20</v>
      </c>
      <c r="C1650" s="10">
        <v>5</v>
      </c>
      <c r="D1650" s="10">
        <v>5</v>
      </c>
      <c r="E1650" s="12">
        <v>70928.022243027779</v>
      </c>
      <c r="F1650" s="10">
        <v>5</v>
      </c>
      <c r="G1650" s="17">
        <f t="shared" si="25"/>
        <v>1</v>
      </c>
    </row>
    <row r="1651" spans="1:7">
      <c r="A1651" s="8" t="s">
        <v>106</v>
      </c>
      <c r="B1651" s="8" t="s">
        <v>20</v>
      </c>
      <c r="C1651" s="10">
        <v>4</v>
      </c>
      <c r="D1651" s="10">
        <v>6</v>
      </c>
      <c r="E1651" s="12">
        <v>41923.181486723057</v>
      </c>
      <c r="F1651" s="10">
        <v>6</v>
      </c>
      <c r="G1651" s="17">
        <f t="shared" si="25"/>
        <v>1</v>
      </c>
    </row>
    <row r="1652" spans="1:7">
      <c r="A1652" s="8" t="s">
        <v>15</v>
      </c>
      <c r="B1652" s="8" t="s">
        <v>20</v>
      </c>
      <c r="C1652" s="10">
        <v>3</v>
      </c>
      <c r="D1652" s="10">
        <v>8</v>
      </c>
      <c r="E1652" s="12">
        <v>90000</v>
      </c>
      <c r="F1652" s="10">
        <v>8</v>
      </c>
      <c r="G1652" s="17">
        <f t="shared" si="25"/>
        <v>2</v>
      </c>
    </row>
    <row r="1653" spans="1:7">
      <c r="A1653" s="8" t="s">
        <v>583</v>
      </c>
      <c r="B1653" s="8" t="s">
        <v>20</v>
      </c>
      <c r="C1653" s="10">
        <v>5</v>
      </c>
      <c r="D1653" s="10">
        <v>5</v>
      </c>
      <c r="E1653" s="12">
        <v>67700.452577525488</v>
      </c>
      <c r="F1653" s="10">
        <v>5</v>
      </c>
      <c r="G1653" s="17">
        <f t="shared" si="25"/>
        <v>1</v>
      </c>
    </row>
    <row r="1654" spans="1:7">
      <c r="A1654" s="8" t="s">
        <v>15</v>
      </c>
      <c r="B1654" s="8" t="s">
        <v>20</v>
      </c>
      <c r="C1654" s="10">
        <v>4</v>
      </c>
      <c r="D1654" s="10">
        <v>12</v>
      </c>
      <c r="E1654" s="12">
        <v>85000</v>
      </c>
      <c r="F1654" s="10">
        <v>12</v>
      </c>
      <c r="G1654" s="17">
        <f t="shared" si="25"/>
        <v>2</v>
      </c>
    </row>
    <row r="1655" spans="1:7">
      <c r="A1655" s="8" t="s">
        <v>71</v>
      </c>
      <c r="B1655" s="8" t="s">
        <v>4001</v>
      </c>
      <c r="C1655" s="10">
        <v>4</v>
      </c>
      <c r="D1655" s="10">
        <v>10</v>
      </c>
      <c r="E1655" s="12">
        <v>78808.913603364199</v>
      </c>
      <c r="F1655" s="10">
        <v>10</v>
      </c>
      <c r="G1655" s="17">
        <f t="shared" si="25"/>
        <v>2</v>
      </c>
    </row>
    <row r="1656" spans="1:7">
      <c r="A1656" s="8" t="s">
        <v>15</v>
      </c>
      <c r="B1656" s="8" t="s">
        <v>20</v>
      </c>
      <c r="C1656" s="10">
        <v>4</v>
      </c>
      <c r="D1656" s="10">
        <v>8</v>
      </c>
      <c r="E1656" s="12">
        <v>65000</v>
      </c>
      <c r="F1656" s="10">
        <v>8</v>
      </c>
      <c r="G1656" s="17">
        <f t="shared" si="25"/>
        <v>2</v>
      </c>
    </row>
    <row r="1657" spans="1:7">
      <c r="A1657" s="8" t="s">
        <v>15</v>
      </c>
      <c r="B1657" s="8" t="s">
        <v>4001</v>
      </c>
      <c r="C1657" s="10">
        <v>3</v>
      </c>
      <c r="D1657" s="10">
        <v>3</v>
      </c>
      <c r="E1657" s="12">
        <v>75000</v>
      </c>
      <c r="F1657" s="10">
        <v>3</v>
      </c>
      <c r="G1657" s="17">
        <f t="shared" si="25"/>
        <v>1</v>
      </c>
    </row>
    <row r="1658" spans="1:7">
      <c r="A1658" s="8" t="s">
        <v>15</v>
      </c>
      <c r="B1658" s="8" t="s">
        <v>20</v>
      </c>
      <c r="C1658" s="10">
        <v>4</v>
      </c>
      <c r="D1658" s="10">
        <v>9</v>
      </c>
      <c r="E1658" s="12">
        <v>92000</v>
      </c>
      <c r="F1658" s="10">
        <v>9</v>
      </c>
      <c r="G1658" s="17">
        <f t="shared" si="25"/>
        <v>2</v>
      </c>
    </row>
    <row r="1659" spans="1:7">
      <c r="A1659" s="8" t="s">
        <v>24</v>
      </c>
      <c r="B1659" s="8" t="s">
        <v>20</v>
      </c>
      <c r="C1659" s="10">
        <v>3</v>
      </c>
      <c r="D1659" s="10">
        <v>3</v>
      </c>
      <c r="E1659" s="12">
        <v>50815.977559664309</v>
      </c>
      <c r="F1659" s="10">
        <v>3</v>
      </c>
      <c r="G1659" s="17">
        <f t="shared" si="25"/>
        <v>1</v>
      </c>
    </row>
    <row r="1660" spans="1:7">
      <c r="A1660" s="8" t="s">
        <v>71</v>
      </c>
      <c r="B1660" s="8" t="s">
        <v>310</v>
      </c>
      <c r="C1660" s="10">
        <v>4</v>
      </c>
      <c r="D1660" s="10">
        <v>8</v>
      </c>
      <c r="E1660" s="12">
        <v>55954.328658388586</v>
      </c>
      <c r="F1660" s="10">
        <v>8</v>
      </c>
      <c r="G1660" s="17">
        <f t="shared" si="25"/>
        <v>2</v>
      </c>
    </row>
    <row r="1661" spans="1:7">
      <c r="A1661" s="8" t="s">
        <v>15</v>
      </c>
      <c r="B1661" s="8" t="s">
        <v>20</v>
      </c>
      <c r="C1661" s="10">
        <v>3</v>
      </c>
      <c r="D1661" s="10">
        <v>4</v>
      </c>
      <c r="E1661" s="12">
        <v>45000</v>
      </c>
      <c r="F1661" s="10">
        <v>4</v>
      </c>
      <c r="G1661" s="17">
        <f t="shared" si="25"/>
        <v>1</v>
      </c>
    </row>
    <row r="1662" spans="1:7">
      <c r="A1662" s="8" t="s">
        <v>8</v>
      </c>
      <c r="B1662" s="8" t="s">
        <v>20</v>
      </c>
      <c r="C1662" s="10">
        <v>4</v>
      </c>
      <c r="D1662" s="10">
        <v>4</v>
      </c>
      <c r="E1662" s="12">
        <v>7123.1666749770275</v>
      </c>
      <c r="F1662" s="10">
        <v>4</v>
      </c>
      <c r="G1662" s="17">
        <f t="shared" si="25"/>
        <v>1</v>
      </c>
    </row>
    <row r="1663" spans="1:7">
      <c r="A1663" s="8" t="s">
        <v>59</v>
      </c>
      <c r="B1663" s="8" t="s">
        <v>20</v>
      </c>
      <c r="C1663" s="10">
        <v>4</v>
      </c>
      <c r="D1663" s="10">
        <v>1</v>
      </c>
      <c r="E1663" s="12">
        <v>49443.946165553374</v>
      </c>
      <c r="F1663" s="10">
        <v>1.5</v>
      </c>
      <c r="G1663" s="17">
        <f t="shared" si="25"/>
        <v>0</v>
      </c>
    </row>
    <row r="1664" spans="1:7">
      <c r="A1664" s="8" t="s">
        <v>166</v>
      </c>
      <c r="B1664" s="8" t="s">
        <v>4001</v>
      </c>
      <c r="C1664" s="10">
        <v>4</v>
      </c>
      <c r="D1664" s="10">
        <v>5</v>
      </c>
      <c r="E1664" s="12">
        <v>45000</v>
      </c>
      <c r="F1664" s="10">
        <v>5</v>
      </c>
      <c r="G1664" s="17">
        <f t="shared" si="25"/>
        <v>1</v>
      </c>
    </row>
    <row r="1665" spans="1:7">
      <c r="A1665" s="8" t="s">
        <v>15</v>
      </c>
      <c r="B1665" s="8" t="s">
        <v>20</v>
      </c>
      <c r="C1665" s="10">
        <v>5</v>
      </c>
      <c r="D1665" s="10">
        <v>1</v>
      </c>
      <c r="E1665" s="12">
        <v>60000</v>
      </c>
      <c r="F1665" s="10">
        <v>1</v>
      </c>
      <c r="G1665" s="17">
        <f t="shared" si="25"/>
        <v>0</v>
      </c>
    </row>
    <row r="1666" spans="1:7">
      <c r="A1666" s="8" t="s">
        <v>15</v>
      </c>
      <c r="B1666" s="8" t="s">
        <v>20</v>
      </c>
      <c r="C1666" s="10">
        <v>5</v>
      </c>
      <c r="D1666" s="10">
        <v>4</v>
      </c>
      <c r="E1666" s="12">
        <v>65000</v>
      </c>
      <c r="F1666" s="10">
        <v>4</v>
      </c>
      <c r="G1666" s="17">
        <f t="shared" si="25"/>
        <v>1</v>
      </c>
    </row>
    <row r="1667" spans="1:7">
      <c r="A1667" s="8" t="s">
        <v>15</v>
      </c>
      <c r="B1667" s="8" t="s">
        <v>52</v>
      </c>
      <c r="C1667" s="10">
        <v>3</v>
      </c>
      <c r="D1667" s="10">
        <v>6</v>
      </c>
      <c r="E1667" s="12">
        <v>73000</v>
      </c>
      <c r="F1667" s="10">
        <v>6</v>
      </c>
      <c r="G1667" s="17">
        <f t="shared" ref="G1667:G1730" si="26">ROUND(F1667/5,0)</f>
        <v>1</v>
      </c>
    </row>
    <row r="1668" spans="1:7">
      <c r="A1668" s="8" t="s">
        <v>15</v>
      </c>
      <c r="B1668" s="8" t="s">
        <v>20</v>
      </c>
      <c r="C1668" s="10">
        <v>5</v>
      </c>
      <c r="D1668" s="10">
        <v>6</v>
      </c>
      <c r="E1668" s="12">
        <v>54000</v>
      </c>
      <c r="F1668" s="10">
        <v>6</v>
      </c>
      <c r="G1668" s="17">
        <f t="shared" si="26"/>
        <v>1</v>
      </c>
    </row>
    <row r="1669" spans="1:7">
      <c r="A1669" s="8" t="s">
        <v>15</v>
      </c>
      <c r="B1669" s="8" t="s">
        <v>20</v>
      </c>
      <c r="C1669" s="10">
        <v>4</v>
      </c>
      <c r="D1669" s="10">
        <v>6</v>
      </c>
      <c r="E1669" s="12">
        <v>81000</v>
      </c>
      <c r="F1669" s="10">
        <v>6</v>
      </c>
      <c r="G1669" s="17">
        <f t="shared" si="26"/>
        <v>1</v>
      </c>
    </row>
    <row r="1670" spans="1:7">
      <c r="A1670" s="8" t="s">
        <v>15</v>
      </c>
      <c r="B1670" s="8" t="s">
        <v>20</v>
      </c>
      <c r="C1670" s="10">
        <v>4</v>
      </c>
      <c r="D1670" s="10">
        <v>2</v>
      </c>
      <c r="E1670" s="12">
        <v>10000</v>
      </c>
      <c r="F1670" s="10">
        <v>2</v>
      </c>
      <c r="G1670" s="17">
        <f t="shared" si="26"/>
        <v>0</v>
      </c>
    </row>
    <row r="1671" spans="1:7">
      <c r="A1671" s="8" t="s">
        <v>15</v>
      </c>
      <c r="B1671" s="8" t="s">
        <v>310</v>
      </c>
      <c r="C1671" s="10">
        <v>4</v>
      </c>
      <c r="D1671" s="10">
        <v>1</v>
      </c>
      <c r="E1671" s="12">
        <v>42000</v>
      </c>
      <c r="F1671" s="10">
        <v>1</v>
      </c>
      <c r="G1671" s="17">
        <f t="shared" si="26"/>
        <v>0</v>
      </c>
    </row>
    <row r="1672" spans="1:7">
      <c r="A1672" s="8" t="s">
        <v>84</v>
      </c>
      <c r="B1672" s="8" t="s">
        <v>67</v>
      </c>
      <c r="C1672" s="10">
        <v>4</v>
      </c>
      <c r="D1672" s="10">
        <v>5</v>
      </c>
      <c r="E1672" s="12">
        <v>81592.772512210868</v>
      </c>
      <c r="F1672" s="10">
        <v>5</v>
      </c>
      <c r="G1672" s="17">
        <f t="shared" si="26"/>
        <v>1</v>
      </c>
    </row>
    <row r="1673" spans="1:7">
      <c r="A1673" s="8" t="s">
        <v>88</v>
      </c>
      <c r="B1673" s="8" t="s">
        <v>20</v>
      </c>
      <c r="C1673" s="10">
        <v>5</v>
      </c>
      <c r="D1673" s="10">
        <v>2</v>
      </c>
      <c r="E1673" s="12">
        <v>35401.014829091764</v>
      </c>
      <c r="F1673" s="10">
        <v>2</v>
      </c>
      <c r="G1673" s="17">
        <f t="shared" si="26"/>
        <v>0</v>
      </c>
    </row>
    <row r="1674" spans="1:7">
      <c r="A1674" s="8" t="s">
        <v>8</v>
      </c>
      <c r="B1674" s="8" t="s">
        <v>20</v>
      </c>
      <c r="C1674" s="10">
        <v>4</v>
      </c>
      <c r="D1674" s="10">
        <v>4</v>
      </c>
      <c r="E1674" s="12">
        <v>8903.9583437212841</v>
      </c>
      <c r="F1674" s="10">
        <v>4</v>
      </c>
      <c r="G1674" s="17">
        <f t="shared" si="26"/>
        <v>1</v>
      </c>
    </row>
    <row r="1675" spans="1:7">
      <c r="A1675" s="8" t="s">
        <v>8</v>
      </c>
      <c r="B1675" s="8" t="s">
        <v>20</v>
      </c>
      <c r="C1675" s="10">
        <v>5</v>
      </c>
      <c r="D1675" s="10">
        <v>5</v>
      </c>
      <c r="E1675" s="12">
        <v>10684.750012465542</v>
      </c>
      <c r="F1675" s="10">
        <v>5</v>
      </c>
      <c r="G1675" s="17">
        <f t="shared" si="26"/>
        <v>1</v>
      </c>
    </row>
    <row r="1676" spans="1:7">
      <c r="A1676" s="8" t="s">
        <v>726</v>
      </c>
      <c r="B1676" s="8" t="s">
        <v>20</v>
      </c>
      <c r="C1676" s="10">
        <v>4</v>
      </c>
      <c r="D1676" s="10">
        <v>14</v>
      </c>
      <c r="E1676" s="12">
        <v>8400</v>
      </c>
      <c r="F1676" s="10">
        <v>14</v>
      </c>
      <c r="G1676" s="17">
        <f t="shared" si="26"/>
        <v>3</v>
      </c>
    </row>
    <row r="1677" spans="1:7">
      <c r="A1677" s="8" t="s">
        <v>8</v>
      </c>
      <c r="B1677" s="8" t="s">
        <v>52</v>
      </c>
      <c r="C1677" s="10">
        <v>4</v>
      </c>
      <c r="D1677" s="10">
        <v>13</v>
      </c>
      <c r="E1677" s="12">
        <v>9794.354178093412</v>
      </c>
      <c r="F1677" s="10">
        <v>13</v>
      </c>
      <c r="G1677" s="17">
        <f t="shared" si="26"/>
        <v>3</v>
      </c>
    </row>
    <row r="1678" spans="1:7">
      <c r="A1678" s="8" t="s">
        <v>8</v>
      </c>
      <c r="B1678" s="8" t="s">
        <v>279</v>
      </c>
      <c r="C1678" s="10">
        <v>2</v>
      </c>
      <c r="D1678" s="10">
        <v>8</v>
      </c>
      <c r="E1678" s="12">
        <v>14400</v>
      </c>
      <c r="F1678" s="10">
        <v>8</v>
      </c>
      <c r="G1678" s="17">
        <f t="shared" si="26"/>
        <v>2</v>
      </c>
    </row>
    <row r="1679" spans="1:7">
      <c r="A1679" s="8" t="s">
        <v>8</v>
      </c>
      <c r="B1679" s="8" t="s">
        <v>3999</v>
      </c>
      <c r="C1679" s="10">
        <v>5</v>
      </c>
      <c r="D1679" s="10">
        <v>3</v>
      </c>
      <c r="E1679" s="12">
        <v>2671.1875031163854</v>
      </c>
      <c r="F1679" s="10">
        <v>3</v>
      </c>
      <c r="G1679" s="17">
        <f t="shared" si="26"/>
        <v>1</v>
      </c>
    </row>
    <row r="1680" spans="1:7">
      <c r="A1680" s="8" t="s">
        <v>8</v>
      </c>
      <c r="B1680" s="8" t="s">
        <v>52</v>
      </c>
      <c r="C1680" s="10">
        <v>5</v>
      </c>
      <c r="D1680" s="10">
        <v>6</v>
      </c>
      <c r="E1680" s="12">
        <v>22000</v>
      </c>
      <c r="F1680" s="10">
        <v>6</v>
      </c>
      <c r="G1680" s="17">
        <f t="shared" si="26"/>
        <v>1</v>
      </c>
    </row>
    <row r="1681" spans="1:7">
      <c r="A1681" s="8" t="s">
        <v>65</v>
      </c>
      <c r="B1681" s="8" t="s">
        <v>20</v>
      </c>
      <c r="C1681" s="10">
        <v>5</v>
      </c>
      <c r="D1681" s="10">
        <v>6</v>
      </c>
      <c r="E1681" s="12">
        <v>100000</v>
      </c>
      <c r="F1681" s="10">
        <v>6</v>
      </c>
      <c r="G1681" s="17">
        <f t="shared" si="26"/>
        <v>1</v>
      </c>
    </row>
    <row r="1682" spans="1:7">
      <c r="A1682" s="8" t="s">
        <v>71</v>
      </c>
      <c r="B1682" s="8" t="s">
        <v>52</v>
      </c>
      <c r="C1682" s="10">
        <v>4</v>
      </c>
      <c r="D1682" s="10">
        <v>15</v>
      </c>
      <c r="E1682" s="12">
        <v>63047.130882691366</v>
      </c>
      <c r="F1682" s="10">
        <v>15</v>
      </c>
      <c r="G1682" s="17">
        <f t="shared" si="26"/>
        <v>3</v>
      </c>
    </row>
    <row r="1683" spans="1:7">
      <c r="A1683" s="8" t="s">
        <v>71</v>
      </c>
      <c r="B1683" s="8" t="s">
        <v>52</v>
      </c>
      <c r="C1683" s="10">
        <v>2</v>
      </c>
      <c r="D1683" s="10">
        <v>25</v>
      </c>
      <c r="E1683" s="12">
        <v>56742.417794422225</v>
      </c>
      <c r="F1683" s="10">
        <v>25</v>
      </c>
      <c r="G1683" s="17">
        <f t="shared" si="26"/>
        <v>5</v>
      </c>
    </row>
    <row r="1684" spans="1:7">
      <c r="A1684" s="8" t="s">
        <v>8</v>
      </c>
      <c r="B1684" s="8" t="s">
        <v>20</v>
      </c>
      <c r="C1684" s="10">
        <v>5</v>
      </c>
      <c r="D1684" s="10">
        <v>8</v>
      </c>
      <c r="E1684" s="12">
        <v>25000</v>
      </c>
      <c r="F1684" s="10">
        <v>8</v>
      </c>
      <c r="G1684" s="17">
        <f t="shared" si="26"/>
        <v>2</v>
      </c>
    </row>
    <row r="1685" spans="1:7">
      <c r="A1685" s="8" t="s">
        <v>8</v>
      </c>
      <c r="B1685" s="8" t="s">
        <v>20</v>
      </c>
      <c r="C1685" s="10">
        <v>4</v>
      </c>
      <c r="D1685" s="10">
        <v>2</v>
      </c>
      <c r="E1685" s="12">
        <v>8903.9583437212841</v>
      </c>
      <c r="F1685" s="10">
        <v>2</v>
      </c>
      <c r="G1685" s="17">
        <f t="shared" si="26"/>
        <v>0</v>
      </c>
    </row>
    <row r="1686" spans="1:7">
      <c r="A1686" s="8" t="s">
        <v>71</v>
      </c>
      <c r="B1686" s="8" t="s">
        <v>20</v>
      </c>
      <c r="C1686" s="10">
        <v>4</v>
      </c>
      <c r="D1686" s="10">
        <v>2</v>
      </c>
      <c r="E1686" s="12">
        <v>42556.81334581667</v>
      </c>
      <c r="F1686" s="10">
        <v>2</v>
      </c>
      <c r="G1686" s="17">
        <f t="shared" si="26"/>
        <v>0</v>
      </c>
    </row>
    <row r="1687" spans="1:7">
      <c r="A1687" s="8" t="s">
        <v>88</v>
      </c>
      <c r="B1687" s="8" t="s">
        <v>310</v>
      </c>
      <c r="C1687" s="10">
        <v>5</v>
      </c>
      <c r="D1687" s="10">
        <v>20</v>
      </c>
      <c r="E1687" s="12">
        <v>131770.4440860638</v>
      </c>
      <c r="F1687" s="10">
        <v>20</v>
      </c>
      <c r="G1687" s="17">
        <f t="shared" si="26"/>
        <v>4</v>
      </c>
    </row>
    <row r="1688" spans="1:7">
      <c r="A1688" s="8" t="s">
        <v>88</v>
      </c>
      <c r="B1688" s="8" t="s">
        <v>20</v>
      </c>
      <c r="C1688" s="10">
        <v>5</v>
      </c>
      <c r="D1688" s="10">
        <v>2</v>
      </c>
      <c r="E1688" s="12">
        <v>68835.306612122877</v>
      </c>
      <c r="F1688" s="10">
        <v>2</v>
      </c>
      <c r="G1688" s="17">
        <f t="shared" si="26"/>
        <v>0</v>
      </c>
    </row>
    <row r="1689" spans="1:7">
      <c r="A1689" s="8" t="s">
        <v>1860</v>
      </c>
      <c r="B1689" s="8" t="s">
        <v>3999</v>
      </c>
      <c r="C1689" s="10">
        <v>5</v>
      </c>
      <c r="D1689" s="10">
        <v>5</v>
      </c>
      <c r="E1689" s="12">
        <v>6000</v>
      </c>
      <c r="F1689" s="10">
        <v>5</v>
      </c>
      <c r="G1689" s="17">
        <f t="shared" si="26"/>
        <v>1</v>
      </c>
    </row>
    <row r="1690" spans="1:7">
      <c r="A1690" s="8" t="s">
        <v>71</v>
      </c>
      <c r="B1690" s="8" t="s">
        <v>20</v>
      </c>
      <c r="C1690" s="10">
        <v>3</v>
      </c>
      <c r="D1690" s="10">
        <v>2</v>
      </c>
      <c r="E1690" s="12">
        <v>78808.913603364199</v>
      </c>
      <c r="F1690" s="10">
        <v>2</v>
      </c>
      <c r="G1690" s="17">
        <f t="shared" si="26"/>
        <v>0</v>
      </c>
    </row>
    <row r="1691" spans="1:7">
      <c r="A1691" s="8" t="s">
        <v>8</v>
      </c>
      <c r="B1691" s="8" t="s">
        <v>20</v>
      </c>
      <c r="C1691" s="10">
        <v>4</v>
      </c>
      <c r="D1691" s="10">
        <v>4</v>
      </c>
      <c r="E1691" s="12">
        <v>7497.1329254133216</v>
      </c>
      <c r="F1691" s="10">
        <v>4</v>
      </c>
      <c r="G1691" s="17">
        <f t="shared" si="26"/>
        <v>1</v>
      </c>
    </row>
    <row r="1692" spans="1:7">
      <c r="A1692" s="8" t="s">
        <v>8</v>
      </c>
      <c r="B1692" s="8" t="s">
        <v>52</v>
      </c>
      <c r="C1692" s="10">
        <v>4</v>
      </c>
      <c r="D1692" s="10">
        <v>11</v>
      </c>
      <c r="E1692" s="12">
        <v>10000</v>
      </c>
      <c r="F1692" s="10">
        <v>11</v>
      </c>
      <c r="G1692" s="17">
        <f t="shared" si="26"/>
        <v>2</v>
      </c>
    </row>
    <row r="1693" spans="1:7">
      <c r="A1693" s="8" t="s">
        <v>8</v>
      </c>
      <c r="B1693" s="8" t="s">
        <v>356</v>
      </c>
      <c r="C1693" s="10">
        <v>2</v>
      </c>
      <c r="D1693" s="10">
        <v>2</v>
      </c>
      <c r="E1693" s="12">
        <v>6410.8500074793246</v>
      </c>
      <c r="F1693" s="10">
        <v>2</v>
      </c>
      <c r="G1693" s="17">
        <f t="shared" si="26"/>
        <v>0</v>
      </c>
    </row>
    <row r="1694" spans="1:7">
      <c r="A1694" s="8" t="s">
        <v>71</v>
      </c>
      <c r="B1694" s="8" t="s">
        <v>20</v>
      </c>
      <c r="C1694" s="10">
        <v>4</v>
      </c>
      <c r="D1694" s="10">
        <v>5</v>
      </c>
      <c r="E1694" s="12">
        <v>63047.130882691366</v>
      </c>
      <c r="F1694" s="10">
        <v>5</v>
      </c>
      <c r="G1694" s="17">
        <f t="shared" si="26"/>
        <v>1</v>
      </c>
    </row>
    <row r="1695" spans="1:7">
      <c r="A1695" s="8" t="s">
        <v>84</v>
      </c>
      <c r="B1695" s="8" t="s">
        <v>20</v>
      </c>
      <c r="C1695" s="10">
        <v>3</v>
      </c>
      <c r="D1695" s="10">
        <v>3</v>
      </c>
      <c r="E1695" s="12">
        <v>61194.579384158147</v>
      </c>
      <c r="F1695" s="10">
        <v>3</v>
      </c>
      <c r="G1695" s="17">
        <f t="shared" si="26"/>
        <v>1</v>
      </c>
    </row>
    <row r="1696" spans="1:7">
      <c r="A1696" s="8" t="s">
        <v>71</v>
      </c>
      <c r="B1696" s="8" t="s">
        <v>488</v>
      </c>
      <c r="C1696" s="10">
        <v>4</v>
      </c>
      <c r="D1696" s="10">
        <v>8</v>
      </c>
      <c r="E1696" s="12">
        <v>115061.01386091174</v>
      </c>
      <c r="F1696" s="10">
        <v>8</v>
      </c>
      <c r="G1696" s="17">
        <f t="shared" si="26"/>
        <v>2</v>
      </c>
    </row>
    <row r="1697" spans="1:7">
      <c r="A1697" s="8" t="s">
        <v>15</v>
      </c>
      <c r="B1697" s="8" t="s">
        <v>20</v>
      </c>
      <c r="C1697" s="10">
        <v>5</v>
      </c>
      <c r="D1697" s="10">
        <v>2</v>
      </c>
      <c r="E1697" s="12">
        <v>45000</v>
      </c>
      <c r="F1697" s="10">
        <v>2</v>
      </c>
      <c r="G1697" s="17">
        <f t="shared" si="26"/>
        <v>0</v>
      </c>
    </row>
    <row r="1698" spans="1:7">
      <c r="A1698" s="8" t="s">
        <v>15</v>
      </c>
      <c r="B1698" s="8" t="s">
        <v>20</v>
      </c>
      <c r="C1698" s="10">
        <v>4</v>
      </c>
      <c r="D1698" s="10">
        <v>4</v>
      </c>
      <c r="E1698" s="12">
        <v>36000</v>
      </c>
      <c r="F1698" s="10">
        <v>4</v>
      </c>
      <c r="G1698" s="17">
        <f t="shared" si="26"/>
        <v>1</v>
      </c>
    </row>
    <row r="1699" spans="1:7">
      <c r="A1699" s="8" t="s">
        <v>15</v>
      </c>
      <c r="B1699" s="8" t="s">
        <v>20</v>
      </c>
      <c r="C1699" s="10">
        <v>4</v>
      </c>
      <c r="D1699" s="10">
        <v>2</v>
      </c>
      <c r="E1699" s="12">
        <v>68000</v>
      </c>
      <c r="F1699" s="10">
        <v>2.5</v>
      </c>
      <c r="G1699" s="17">
        <f t="shared" si="26"/>
        <v>1</v>
      </c>
    </row>
    <row r="1700" spans="1:7">
      <c r="A1700" s="8" t="s">
        <v>15</v>
      </c>
      <c r="B1700" s="8" t="s">
        <v>20</v>
      </c>
      <c r="C1700" s="10">
        <v>5</v>
      </c>
      <c r="D1700" s="10">
        <v>5</v>
      </c>
      <c r="E1700" s="12">
        <v>75000</v>
      </c>
      <c r="F1700" s="10">
        <v>5</v>
      </c>
      <c r="G1700" s="17">
        <f t="shared" si="26"/>
        <v>1</v>
      </c>
    </row>
    <row r="1701" spans="1:7">
      <c r="A1701" s="8" t="s">
        <v>15</v>
      </c>
      <c r="B1701" s="8" t="s">
        <v>20</v>
      </c>
      <c r="C1701" s="10">
        <v>5</v>
      </c>
      <c r="D1701" s="10">
        <v>10</v>
      </c>
      <c r="E1701" s="12">
        <v>88000</v>
      </c>
      <c r="F1701" s="10">
        <v>10</v>
      </c>
      <c r="G1701" s="17">
        <f t="shared" si="26"/>
        <v>2</v>
      </c>
    </row>
    <row r="1702" spans="1:7">
      <c r="A1702" s="8" t="s">
        <v>8</v>
      </c>
      <c r="B1702" s="8" t="s">
        <v>20</v>
      </c>
      <c r="C1702" s="10">
        <v>4</v>
      </c>
      <c r="D1702" s="10">
        <v>4</v>
      </c>
      <c r="E1702" s="12">
        <v>4594.4425053601826</v>
      </c>
      <c r="F1702" s="10">
        <v>4</v>
      </c>
      <c r="G1702" s="17">
        <f t="shared" si="26"/>
        <v>1</v>
      </c>
    </row>
    <row r="1703" spans="1:7">
      <c r="A1703" s="8" t="s">
        <v>15</v>
      </c>
      <c r="B1703" s="8" t="s">
        <v>20</v>
      </c>
      <c r="C1703" s="10">
        <v>5</v>
      </c>
      <c r="D1703" s="10">
        <v>15</v>
      </c>
      <c r="E1703" s="12">
        <v>69000</v>
      </c>
      <c r="F1703" s="10">
        <v>15</v>
      </c>
      <c r="G1703" s="17">
        <f t="shared" si="26"/>
        <v>3</v>
      </c>
    </row>
    <row r="1704" spans="1:7">
      <c r="A1704" s="8" t="s">
        <v>15</v>
      </c>
      <c r="B1704" s="8" t="s">
        <v>52</v>
      </c>
      <c r="C1704" s="10">
        <v>4</v>
      </c>
      <c r="D1704" s="10">
        <v>1</v>
      </c>
      <c r="E1704" s="12">
        <v>30000</v>
      </c>
      <c r="F1704" s="10">
        <v>1</v>
      </c>
      <c r="G1704" s="17">
        <f t="shared" si="26"/>
        <v>0</v>
      </c>
    </row>
    <row r="1705" spans="1:7">
      <c r="A1705" s="8" t="s">
        <v>15</v>
      </c>
      <c r="B1705" s="8" t="s">
        <v>52</v>
      </c>
      <c r="C1705" s="10">
        <v>4</v>
      </c>
      <c r="D1705" s="10">
        <v>7</v>
      </c>
      <c r="E1705" s="12">
        <v>80000</v>
      </c>
      <c r="F1705" s="10">
        <v>7</v>
      </c>
      <c r="G1705" s="17">
        <f t="shared" si="26"/>
        <v>1</v>
      </c>
    </row>
    <row r="1706" spans="1:7">
      <c r="A1706" s="8" t="s">
        <v>15</v>
      </c>
      <c r="B1706" s="8" t="s">
        <v>310</v>
      </c>
      <c r="C1706" s="10">
        <v>5</v>
      </c>
      <c r="D1706" s="10">
        <v>1</v>
      </c>
      <c r="E1706" s="12">
        <v>75000</v>
      </c>
      <c r="F1706" s="10">
        <v>1</v>
      </c>
      <c r="G1706" s="17">
        <f t="shared" si="26"/>
        <v>0</v>
      </c>
    </row>
    <row r="1707" spans="1:7">
      <c r="A1707" s="8" t="s">
        <v>143</v>
      </c>
      <c r="B1707" s="8" t="s">
        <v>20</v>
      </c>
      <c r="C1707" s="10">
        <v>4</v>
      </c>
      <c r="D1707" s="10">
        <v>4</v>
      </c>
      <c r="E1707" s="12">
        <v>31200</v>
      </c>
      <c r="F1707" s="10">
        <v>4</v>
      </c>
      <c r="G1707" s="17">
        <f t="shared" si="26"/>
        <v>1</v>
      </c>
    </row>
    <row r="1708" spans="1:7">
      <c r="A1708" s="8" t="s">
        <v>15</v>
      </c>
      <c r="B1708" s="8" t="s">
        <v>310</v>
      </c>
      <c r="C1708" s="10">
        <v>4</v>
      </c>
      <c r="D1708" s="10">
        <v>20</v>
      </c>
      <c r="E1708" s="12">
        <v>85000</v>
      </c>
      <c r="F1708" s="10">
        <v>20</v>
      </c>
      <c r="G1708" s="17">
        <f t="shared" si="26"/>
        <v>4</v>
      </c>
    </row>
    <row r="1709" spans="1:7">
      <c r="A1709" s="8" t="s">
        <v>8</v>
      </c>
      <c r="B1709" s="8" t="s">
        <v>52</v>
      </c>
      <c r="C1709" s="10">
        <v>3</v>
      </c>
      <c r="D1709" s="10">
        <v>9</v>
      </c>
      <c r="E1709" s="12">
        <v>16917.52085307044</v>
      </c>
      <c r="F1709" s="10">
        <v>9</v>
      </c>
      <c r="G1709" s="17">
        <f t="shared" si="26"/>
        <v>2</v>
      </c>
    </row>
    <row r="1710" spans="1:7">
      <c r="A1710" s="8" t="s">
        <v>8</v>
      </c>
      <c r="B1710" s="8" t="s">
        <v>3999</v>
      </c>
      <c r="C1710" s="10">
        <v>4</v>
      </c>
      <c r="D1710" s="10">
        <v>2</v>
      </c>
      <c r="E1710" s="12">
        <v>3205.4250037396623</v>
      </c>
      <c r="F1710" s="10">
        <v>2</v>
      </c>
      <c r="G1710" s="17">
        <f t="shared" si="26"/>
        <v>0</v>
      </c>
    </row>
    <row r="1711" spans="1:7">
      <c r="A1711" s="8" t="s">
        <v>15</v>
      </c>
      <c r="B1711" s="8" t="s">
        <v>52</v>
      </c>
      <c r="C1711" s="10">
        <v>5</v>
      </c>
      <c r="D1711" s="10">
        <v>2</v>
      </c>
      <c r="E1711" s="12">
        <v>60000</v>
      </c>
      <c r="F1711" s="10">
        <v>2</v>
      </c>
      <c r="G1711" s="17">
        <f t="shared" si="26"/>
        <v>0</v>
      </c>
    </row>
    <row r="1712" spans="1:7">
      <c r="A1712" s="8" t="s">
        <v>15</v>
      </c>
      <c r="B1712" s="8" t="s">
        <v>52</v>
      </c>
      <c r="C1712" s="10">
        <v>5</v>
      </c>
      <c r="D1712" s="10">
        <v>2</v>
      </c>
      <c r="E1712" s="12">
        <v>60000</v>
      </c>
      <c r="F1712" s="10">
        <v>2</v>
      </c>
      <c r="G1712" s="17">
        <f t="shared" si="26"/>
        <v>0</v>
      </c>
    </row>
    <row r="1713" spans="1:7">
      <c r="A1713" s="8" t="s">
        <v>8</v>
      </c>
      <c r="B1713" s="8" t="s">
        <v>52</v>
      </c>
      <c r="C1713" s="10">
        <v>3</v>
      </c>
      <c r="D1713" s="10">
        <v>0</v>
      </c>
      <c r="E1713" s="12">
        <v>14246.333349954055</v>
      </c>
      <c r="F1713" s="10">
        <v>0</v>
      </c>
      <c r="G1713" s="17">
        <f t="shared" si="26"/>
        <v>0</v>
      </c>
    </row>
    <row r="1714" spans="1:7">
      <c r="A1714" s="8" t="s">
        <v>8</v>
      </c>
      <c r="B1714" s="8" t="s">
        <v>52</v>
      </c>
      <c r="C1714" s="10">
        <v>3</v>
      </c>
      <c r="D1714" s="10">
        <v>0</v>
      </c>
      <c r="E1714" s="12">
        <v>14246.333349954055</v>
      </c>
      <c r="F1714" s="10">
        <v>0</v>
      </c>
      <c r="G1714" s="17">
        <f t="shared" si="26"/>
        <v>0</v>
      </c>
    </row>
    <row r="1715" spans="1:7">
      <c r="A1715" s="8" t="s">
        <v>8</v>
      </c>
      <c r="B1715" s="8" t="s">
        <v>52</v>
      </c>
      <c r="C1715" s="10">
        <v>4</v>
      </c>
      <c r="D1715" s="10">
        <v>6</v>
      </c>
      <c r="E1715" s="12">
        <v>28995</v>
      </c>
      <c r="F1715" s="10">
        <v>6</v>
      </c>
      <c r="G1715" s="17">
        <f t="shared" si="26"/>
        <v>1</v>
      </c>
    </row>
    <row r="1716" spans="1:7">
      <c r="A1716" s="8" t="s">
        <v>8</v>
      </c>
      <c r="B1716" s="8" t="s">
        <v>20</v>
      </c>
      <c r="C1716" s="10">
        <v>5</v>
      </c>
      <c r="D1716" s="10">
        <v>3</v>
      </c>
      <c r="E1716" s="12">
        <v>21903.737525554359</v>
      </c>
      <c r="F1716" s="10">
        <v>3</v>
      </c>
      <c r="G1716" s="17">
        <f t="shared" si="26"/>
        <v>1</v>
      </c>
    </row>
    <row r="1717" spans="1:7">
      <c r="A1717" s="8" t="s">
        <v>8</v>
      </c>
      <c r="B1717" s="8" t="s">
        <v>20</v>
      </c>
      <c r="C1717" s="10">
        <v>5</v>
      </c>
      <c r="D1717" s="10">
        <v>3</v>
      </c>
      <c r="E1717" s="12">
        <v>20122.945856810104</v>
      </c>
      <c r="F1717" s="10">
        <v>3</v>
      </c>
      <c r="G1717" s="17">
        <f t="shared" si="26"/>
        <v>1</v>
      </c>
    </row>
    <row r="1718" spans="1:7">
      <c r="A1718" s="8" t="s">
        <v>71</v>
      </c>
      <c r="B1718" s="8" t="s">
        <v>20</v>
      </c>
      <c r="C1718" s="10">
        <v>5</v>
      </c>
      <c r="D1718" s="10">
        <v>20</v>
      </c>
      <c r="E1718" s="12">
        <v>70928.022243027779</v>
      </c>
      <c r="F1718" s="10">
        <v>20</v>
      </c>
      <c r="G1718" s="17">
        <f t="shared" si="26"/>
        <v>4</v>
      </c>
    </row>
    <row r="1719" spans="1:7">
      <c r="A1719" s="8" t="s">
        <v>15</v>
      </c>
      <c r="B1719" s="8" t="s">
        <v>52</v>
      </c>
      <c r="C1719" s="10">
        <v>4</v>
      </c>
      <c r="D1719" s="10">
        <v>16</v>
      </c>
      <c r="E1719" s="12">
        <v>67000</v>
      </c>
      <c r="F1719" s="10">
        <v>16</v>
      </c>
      <c r="G1719" s="17">
        <f t="shared" si="26"/>
        <v>3</v>
      </c>
    </row>
    <row r="1720" spans="1:7">
      <c r="A1720" s="8" t="s">
        <v>15</v>
      </c>
      <c r="B1720" s="8" t="s">
        <v>20</v>
      </c>
      <c r="C1720" s="10">
        <v>3</v>
      </c>
      <c r="D1720" s="10">
        <v>4</v>
      </c>
      <c r="E1720" s="12">
        <v>30000</v>
      </c>
      <c r="F1720" s="10">
        <v>4</v>
      </c>
      <c r="G1720" s="17">
        <f t="shared" si="26"/>
        <v>1</v>
      </c>
    </row>
    <row r="1721" spans="1:7">
      <c r="A1721" s="8" t="s">
        <v>46</v>
      </c>
      <c r="B1721" s="8" t="s">
        <v>52</v>
      </c>
      <c r="C1721" s="10">
        <v>3</v>
      </c>
      <c r="D1721" s="10">
        <v>6</v>
      </c>
      <c r="E1721" s="12">
        <v>148102.22862117883</v>
      </c>
      <c r="F1721" s="10">
        <v>6</v>
      </c>
      <c r="G1721" s="17">
        <f t="shared" si="26"/>
        <v>1</v>
      </c>
    </row>
    <row r="1722" spans="1:7">
      <c r="A1722" s="8" t="s">
        <v>15</v>
      </c>
      <c r="B1722" s="8" t="s">
        <v>52</v>
      </c>
      <c r="C1722" s="10">
        <v>5</v>
      </c>
      <c r="D1722" s="10">
        <v>11</v>
      </c>
      <c r="E1722" s="12">
        <v>71500</v>
      </c>
      <c r="F1722" s="10">
        <v>11</v>
      </c>
      <c r="G1722" s="17">
        <f t="shared" si="26"/>
        <v>2</v>
      </c>
    </row>
    <row r="1723" spans="1:7">
      <c r="A1723" s="8" t="s">
        <v>15</v>
      </c>
      <c r="B1723" s="8" t="s">
        <v>52</v>
      </c>
      <c r="C1723" s="10">
        <v>1</v>
      </c>
      <c r="D1723" s="10">
        <v>6</v>
      </c>
      <c r="E1723" s="12">
        <v>67000</v>
      </c>
      <c r="F1723" s="10">
        <v>6</v>
      </c>
      <c r="G1723" s="17">
        <f t="shared" si="26"/>
        <v>1</v>
      </c>
    </row>
    <row r="1724" spans="1:7">
      <c r="A1724" s="8" t="s">
        <v>15</v>
      </c>
      <c r="B1724" s="8" t="s">
        <v>20</v>
      </c>
      <c r="C1724" s="10">
        <v>4</v>
      </c>
      <c r="D1724" s="10">
        <v>5</v>
      </c>
      <c r="E1724" s="12">
        <v>40000</v>
      </c>
      <c r="F1724" s="10">
        <v>5</v>
      </c>
      <c r="G1724" s="17">
        <f t="shared" si="26"/>
        <v>1</v>
      </c>
    </row>
    <row r="1725" spans="1:7">
      <c r="A1725" s="8" t="s">
        <v>15</v>
      </c>
      <c r="B1725" s="8" t="s">
        <v>52</v>
      </c>
      <c r="C1725" s="10">
        <v>4</v>
      </c>
      <c r="D1725" s="10">
        <v>2</v>
      </c>
      <c r="E1725" s="12">
        <v>65000</v>
      </c>
      <c r="F1725" s="10">
        <v>2</v>
      </c>
      <c r="G1725" s="17">
        <f t="shared" si="26"/>
        <v>0</v>
      </c>
    </row>
    <row r="1726" spans="1:7">
      <c r="A1726" s="8" t="s">
        <v>15</v>
      </c>
      <c r="B1726" s="8" t="s">
        <v>356</v>
      </c>
      <c r="C1726" s="10">
        <v>3</v>
      </c>
      <c r="D1726" s="10">
        <v>13</v>
      </c>
      <c r="E1726" s="12">
        <v>72000</v>
      </c>
      <c r="F1726" s="10">
        <v>13</v>
      </c>
      <c r="G1726" s="17">
        <f t="shared" si="26"/>
        <v>3</v>
      </c>
    </row>
    <row r="1727" spans="1:7">
      <c r="A1727" s="8" t="s">
        <v>15</v>
      </c>
      <c r="B1727" s="8" t="s">
        <v>52</v>
      </c>
      <c r="C1727" s="10">
        <v>5</v>
      </c>
      <c r="D1727" s="10">
        <v>3</v>
      </c>
      <c r="E1727" s="12">
        <v>52500</v>
      </c>
      <c r="F1727" s="10">
        <v>3</v>
      </c>
      <c r="G1727" s="17">
        <f t="shared" si="26"/>
        <v>1</v>
      </c>
    </row>
    <row r="1728" spans="1:7">
      <c r="A1728" s="8" t="s">
        <v>8</v>
      </c>
      <c r="B1728" s="8" t="s">
        <v>52</v>
      </c>
      <c r="C1728" s="10">
        <v>3</v>
      </c>
      <c r="D1728" s="10">
        <v>5</v>
      </c>
      <c r="E1728" s="12">
        <v>5320</v>
      </c>
      <c r="F1728" s="10">
        <v>5</v>
      </c>
      <c r="G1728" s="17">
        <f t="shared" si="26"/>
        <v>1</v>
      </c>
    </row>
    <row r="1729" spans="1:7">
      <c r="A1729" s="8" t="s">
        <v>179</v>
      </c>
      <c r="B1729" s="8" t="s">
        <v>310</v>
      </c>
      <c r="C1729" s="10">
        <v>5</v>
      </c>
      <c r="D1729" s="10">
        <v>3</v>
      </c>
      <c r="E1729" s="12">
        <v>18000</v>
      </c>
      <c r="F1729" s="10">
        <v>3</v>
      </c>
      <c r="G1729" s="17">
        <f t="shared" si="26"/>
        <v>1</v>
      </c>
    </row>
    <row r="1730" spans="1:7">
      <c r="A1730" s="8" t="s">
        <v>8</v>
      </c>
      <c r="B1730" s="8" t="s">
        <v>4000</v>
      </c>
      <c r="C1730" s="10">
        <v>4</v>
      </c>
      <c r="D1730" s="10">
        <v>5</v>
      </c>
      <c r="E1730" s="12">
        <v>2493.1083362419595</v>
      </c>
      <c r="F1730" s="10">
        <v>5</v>
      </c>
      <c r="G1730" s="17">
        <f t="shared" si="26"/>
        <v>1</v>
      </c>
    </row>
    <row r="1731" spans="1:7">
      <c r="A1731" s="8" t="s">
        <v>30</v>
      </c>
      <c r="B1731" s="8" t="s">
        <v>310</v>
      </c>
      <c r="C1731" s="10">
        <v>4</v>
      </c>
      <c r="D1731" s="10">
        <v>15</v>
      </c>
      <c r="E1731" s="12">
        <v>21342.710575059013</v>
      </c>
      <c r="F1731" s="10">
        <v>15</v>
      </c>
      <c r="G1731" s="17">
        <f t="shared" ref="G1731:G1794" si="27">ROUND(F1731/5,0)</f>
        <v>3</v>
      </c>
    </row>
    <row r="1732" spans="1:7">
      <c r="A1732" s="8" t="s">
        <v>15</v>
      </c>
      <c r="B1732" s="8" t="s">
        <v>52</v>
      </c>
      <c r="C1732" s="10">
        <v>3</v>
      </c>
      <c r="D1732" s="10">
        <v>15</v>
      </c>
      <c r="E1732" s="12">
        <v>85000</v>
      </c>
      <c r="F1732" s="10">
        <v>15</v>
      </c>
      <c r="G1732" s="17">
        <f t="shared" si="27"/>
        <v>3</v>
      </c>
    </row>
    <row r="1733" spans="1:7">
      <c r="A1733" s="8" t="s">
        <v>143</v>
      </c>
      <c r="B1733" s="8" t="s">
        <v>279</v>
      </c>
      <c r="C1733" s="10">
        <v>2</v>
      </c>
      <c r="D1733" s="10">
        <v>9</v>
      </c>
      <c r="E1733" s="12">
        <v>80000</v>
      </c>
      <c r="F1733" s="10">
        <v>9</v>
      </c>
      <c r="G1733" s="17">
        <f t="shared" si="27"/>
        <v>2</v>
      </c>
    </row>
    <row r="1734" spans="1:7">
      <c r="A1734" s="8" t="s">
        <v>8</v>
      </c>
      <c r="B1734" s="8" t="s">
        <v>20</v>
      </c>
      <c r="C1734" s="10">
        <v>5</v>
      </c>
      <c r="D1734" s="10">
        <v>0</v>
      </c>
      <c r="E1734" s="12">
        <v>8903.9583437212841</v>
      </c>
      <c r="F1734" s="10">
        <v>0</v>
      </c>
      <c r="G1734" s="17">
        <f t="shared" si="27"/>
        <v>0</v>
      </c>
    </row>
    <row r="1735" spans="1:7">
      <c r="A1735" s="8" t="s">
        <v>15</v>
      </c>
      <c r="B1735" s="8" t="s">
        <v>52</v>
      </c>
      <c r="C1735" s="10">
        <v>5</v>
      </c>
      <c r="D1735" s="10">
        <v>10</v>
      </c>
      <c r="E1735" s="12">
        <v>125000</v>
      </c>
      <c r="F1735" s="10">
        <v>10</v>
      </c>
      <c r="G1735" s="17">
        <f t="shared" si="27"/>
        <v>2</v>
      </c>
    </row>
    <row r="1736" spans="1:7">
      <c r="A1736" s="8" t="s">
        <v>8</v>
      </c>
      <c r="B1736" s="8" t="s">
        <v>52</v>
      </c>
      <c r="C1736" s="10">
        <v>5</v>
      </c>
      <c r="D1736" s="10">
        <v>9</v>
      </c>
      <c r="E1736" s="12">
        <v>23150.291693675339</v>
      </c>
      <c r="F1736" s="10">
        <v>9</v>
      </c>
      <c r="G1736" s="17">
        <f t="shared" si="27"/>
        <v>2</v>
      </c>
    </row>
    <row r="1737" spans="1:7">
      <c r="A1737" s="8" t="s">
        <v>8</v>
      </c>
      <c r="B1737" s="8" t="s">
        <v>279</v>
      </c>
      <c r="C1737" s="10">
        <v>3</v>
      </c>
      <c r="D1737" s="10">
        <v>7</v>
      </c>
      <c r="E1737" s="12">
        <v>12000</v>
      </c>
      <c r="F1737" s="10">
        <v>7</v>
      </c>
      <c r="G1737" s="17">
        <f t="shared" si="27"/>
        <v>1</v>
      </c>
    </row>
    <row r="1738" spans="1:7">
      <c r="A1738" s="8" t="s">
        <v>1118</v>
      </c>
      <c r="B1738" s="8" t="s">
        <v>20</v>
      </c>
      <c r="C1738" s="10">
        <v>2</v>
      </c>
      <c r="D1738" s="10">
        <v>12</v>
      </c>
      <c r="E1738" s="12">
        <v>30000</v>
      </c>
      <c r="F1738" s="10">
        <v>12</v>
      </c>
      <c r="G1738" s="17">
        <f t="shared" si="27"/>
        <v>2</v>
      </c>
    </row>
    <row r="1739" spans="1:7">
      <c r="A1739" s="8" t="s">
        <v>935</v>
      </c>
      <c r="B1739" s="8" t="s">
        <v>52</v>
      </c>
      <c r="C1739" s="10">
        <v>2</v>
      </c>
      <c r="D1739" s="10">
        <v>3</v>
      </c>
      <c r="E1739" s="12">
        <v>91468.759607395754</v>
      </c>
      <c r="F1739" s="10">
        <v>3</v>
      </c>
      <c r="G1739" s="17">
        <f t="shared" si="27"/>
        <v>1</v>
      </c>
    </row>
    <row r="1740" spans="1:7">
      <c r="A1740" s="8" t="s">
        <v>71</v>
      </c>
      <c r="B1740" s="8" t="s">
        <v>20</v>
      </c>
      <c r="C1740" s="10">
        <v>5</v>
      </c>
      <c r="D1740" s="10">
        <v>4</v>
      </c>
      <c r="E1740" s="12">
        <v>35148.775467100437</v>
      </c>
      <c r="F1740" s="10">
        <v>4</v>
      </c>
      <c r="G1740" s="17">
        <f t="shared" si="27"/>
        <v>1</v>
      </c>
    </row>
    <row r="1741" spans="1:7">
      <c r="A1741" s="8" t="s">
        <v>71</v>
      </c>
      <c r="B1741" s="8" t="s">
        <v>52</v>
      </c>
      <c r="C1741" s="10">
        <v>4</v>
      </c>
      <c r="D1741" s="10">
        <v>7</v>
      </c>
      <c r="E1741" s="12">
        <v>49153.119414418252</v>
      </c>
      <c r="F1741" s="10">
        <v>7</v>
      </c>
      <c r="G1741" s="17">
        <f t="shared" si="27"/>
        <v>1</v>
      </c>
    </row>
    <row r="1742" spans="1:7">
      <c r="A1742" s="8" t="s">
        <v>8</v>
      </c>
      <c r="B1742" s="8" t="s">
        <v>279</v>
      </c>
      <c r="C1742" s="10">
        <v>3</v>
      </c>
      <c r="D1742" s="10">
        <v>1</v>
      </c>
      <c r="E1742" s="12">
        <v>2671.1875031163854</v>
      </c>
      <c r="F1742" s="10">
        <v>1</v>
      </c>
      <c r="G1742" s="17">
        <f t="shared" si="27"/>
        <v>0</v>
      </c>
    </row>
    <row r="1743" spans="1:7">
      <c r="A1743" s="8" t="s">
        <v>71</v>
      </c>
      <c r="B1743" s="8" t="s">
        <v>52</v>
      </c>
      <c r="C1743" s="10">
        <v>4</v>
      </c>
      <c r="D1743" s="10">
        <v>3</v>
      </c>
      <c r="E1743" s="12">
        <v>42556.81334581667</v>
      </c>
      <c r="F1743" s="10">
        <v>3</v>
      </c>
      <c r="G1743" s="17">
        <f t="shared" si="27"/>
        <v>1</v>
      </c>
    </row>
    <row r="1744" spans="1:7">
      <c r="A1744" s="8" t="s">
        <v>71</v>
      </c>
      <c r="B1744" s="8" t="s">
        <v>52</v>
      </c>
      <c r="C1744" s="10">
        <v>4</v>
      </c>
      <c r="D1744" s="10">
        <v>3</v>
      </c>
      <c r="E1744" s="12">
        <v>42556.81334581667</v>
      </c>
      <c r="F1744" s="10">
        <v>3</v>
      </c>
      <c r="G1744" s="17">
        <f t="shared" si="27"/>
        <v>1</v>
      </c>
    </row>
    <row r="1745" spans="1:7">
      <c r="A1745" s="8" t="s">
        <v>15</v>
      </c>
      <c r="B1745" s="8" t="s">
        <v>4000</v>
      </c>
      <c r="C1745" s="10">
        <v>2</v>
      </c>
      <c r="D1745" s="10">
        <v>9</v>
      </c>
      <c r="E1745" s="12">
        <v>74461</v>
      </c>
      <c r="F1745" s="10">
        <v>9</v>
      </c>
      <c r="G1745" s="17">
        <f t="shared" si="27"/>
        <v>2</v>
      </c>
    </row>
    <row r="1746" spans="1:7">
      <c r="A1746" s="8" t="s">
        <v>71</v>
      </c>
      <c r="B1746" s="8" t="s">
        <v>52</v>
      </c>
      <c r="C1746" s="10">
        <v>4</v>
      </c>
      <c r="D1746" s="10">
        <v>16</v>
      </c>
      <c r="E1746" s="12">
        <v>41768.724209783031</v>
      </c>
      <c r="F1746" s="10">
        <v>16</v>
      </c>
      <c r="G1746" s="17">
        <f t="shared" si="27"/>
        <v>3</v>
      </c>
    </row>
    <row r="1747" spans="1:7">
      <c r="A1747" s="8" t="s">
        <v>8</v>
      </c>
      <c r="B1747" s="8" t="s">
        <v>20</v>
      </c>
      <c r="C1747" s="10">
        <v>4</v>
      </c>
      <c r="D1747" s="10">
        <v>1</v>
      </c>
      <c r="E1747" s="12">
        <v>8547.8000099724322</v>
      </c>
      <c r="F1747" s="10">
        <v>1</v>
      </c>
      <c r="G1747" s="17">
        <f t="shared" si="27"/>
        <v>0</v>
      </c>
    </row>
    <row r="1748" spans="1:7">
      <c r="A1748" s="8" t="s">
        <v>8</v>
      </c>
      <c r="B1748" s="8" t="s">
        <v>20</v>
      </c>
      <c r="C1748" s="10">
        <v>3</v>
      </c>
      <c r="D1748" s="10">
        <v>3</v>
      </c>
      <c r="E1748" s="12">
        <v>2400</v>
      </c>
      <c r="F1748" s="10">
        <v>3</v>
      </c>
      <c r="G1748" s="17">
        <f t="shared" si="27"/>
        <v>1</v>
      </c>
    </row>
    <row r="1749" spans="1:7">
      <c r="A1749" s="8" t="s">
        <v>425</v>
      </c>
      <c r="B1749" s="8" t="s">
        <v>20</v>
      </c>
      <c r="C1749" s="10">
        <v>2</v>
      </c>
      <c r="D1749" s="10">
        <v>12</v>
      </c>
      <c r="E1749" s="12">
        <v>3000</v>
      </c>
      <c r="F1749" s="10">
        <v>12</v>
      </c>
      <c r="G1749" s="17">
        <f t="shared" si="27"/>
        <v>2</v>
      </c>
    </row>
    <row r="1750" spans="1:7">
      <c r="A1750" s="8" t="s">
        <v>8</v>
      </c>
      <c r="B1750" s="8" t="s">
        <v>20</v>
      </c>
      <c r="C1750" s="10">
        <v>4</v>
      </c>
      <c r="D1750" s="10">
        <v>2</v>
      </c>
      <c r="E1750" s="12">
        <v>11000</v>
      </c>
      <c r="F1750" s="10">
        <v>2</v>
      </c>
      <c r="G1750" s="17">
        <f t="shared" si="27"/>
        <v>0</v>
      </c>
    </row>
    <row r="1751" spans="1:7">
      <c r="A1751" s="8" t="s">
        <v>15</v>
      </c>
      <c r="B1751" s="8" t="s">
        <v>20</v>
      </c>
      <c r="C1751" s="10">
        <v>3</v>
      </c>
      <c r="D1751" s="10">
        <v>2</v>
      </c>
      <c r="E1751" s="12">
        <v>40000</v>
      </c>
      <c r="F1751" s="10">
        <v>2</v>
      </c>
      <c r="G1751" s="17">
        <f t="shared" si="27"/>
        <v>0</v>
      </c>
    </row>
    <row r="1752" spans="1:7">
      <c r="A1752" s="8" t="s">
        <v>8</v>
      </c>
      <c r="B1752" s="8" t="s">
        <v>20</v>
      </c>
      <c r="C1752" s="10">
        <v>4</v>
      </c>
      <c r="D1752" s="10">
        <v>1</v>
      </c>
      <c r="E1752" s="12">
        <v>3600</v>
      </c>
      <c r="F1752" s="10">
        <v>1</v>
      </c>
      <c r="G1752" s="17">
        <f t="shared" si="27"/>
        <v>0</v>
      </c>
    </row>
    <row r="1753" spans="1:7">
      <c r="A1753" s="8" t="s">
        <v>15</v>
      </c>
      <c r="B1753" s="8" t="s">
        <v>52</v>
      </c>
      <c r="C1753" s="10">
        <v>4</v>
      </c>
      <c r="D1753" s="10">
        <v>12</v>
      </c>
      <c r="E1753" s="12">
        <v>56600</v>
      </c>
      <c r="F1753" s="10">
        <v>12</v>
      </c>
      <c r="G1753" s="17">
        <f t="shared" si="27"/>
        <v>2</v>
      </c>
    </row>
    <row r="1754" spans="1:7">
      <c r="A1754" s="8" t="s">
        <v>171</v>
      </c>
      <c r="B1754" s="8" t="s">
        <v>20</v>
      </c>
      <c r="C1754" s="10">
        <v>5</v>
      </c>
      <c r="D1754" s="10">
        <v>2</v>
      </c>
      <c r="E1754" s="12">
        <v>33600</v>
      </c>
      <c r="F1754" s="10">
        <v>2</v>
      </c>
      <c r="G1754" s="17">
        <f t="shared" si="27"/>
        <v>0</v>
      </c>
    </row>
    <row r="1755" spans="1:7">
      <c r="A1755" s="8" t="s">
        <v>171</v>
      </c>
      <c r="B1755" s="8" t="s">
        <v>20</v>
      </c>
      <c r="C1755" s="10">
        <v>5</v>
      </c>
      <c r="D1755" s="10">
        <v>2</v>
      </c>
      <c r="E1755" s="12">
        <v>33600</v>
      </c>
      <c r="F1755" s="10">
        <v>2</v>
      </c>
      <c r="G1755" s="17">
        <f t="shared" si="27"/>
        <v>0</v>
      </c>
    </row>
    <row r="1756" spans="1:7">
      <c r="A1756" s="8" t="s">
        <v>15</v>
      </c>
      <c r="B1756" s="8" t="s">
        <v>20</v>
      </c>
      <c r="C1756" s="10">
        <v>5</v>
      </c>
      <c r="D1756" s="10">
        <v>12</v>
      </c>
      <c r="E1756" s="12">
        <v>100000</v>
      </c>
      <c r="F1756" s="10">
        <v>12</v>
      </c>
      <c r="G1756" s="17">
        <f t="shared" si="27"/>
        <v>2</v>
      </c>
    </row>
    <row r="1757" spans="1:7">
      <c r="A1757" s="8" t="s">
        <v>88</v>
      </c>
      <c r="B1757" s="8" t="s">
        <v>20</v>
      </c>
      <c r="C1757" s="10">
        <v>2</v>
      </c>
      <c r="D1757" s="10">
        <v>1</v>
      </c>
      <c r="E1757" s="12">
        <v>39334.460921213074</v>
      </c>
      <c r="F1757" s="10">
        <v>1</v>
      </c>
      <c r="G1757" s="17">
        <f t="shared" si="27"/>
        <v>0</v>
      </c>
    </row>
    <row r="1758" spans="1:7">
      <c r="A1758" s="8" t="s">
        <v>8</v>
      </c>
      <c r="B1758" s="8" t="s">
        <v>20</v>
      </c>
      <c r="C1758" s="10">
        <v>3</v>
      </c>
      <c r="D1758" s="10">
        <v>3</v>
      </c>
      <c r="E1758" s="12">
        <v>7123.1666749770275</v>
      </c>
      <c r="F1758" s="10">
        <v>3</v>
      </c>
      <c r="G1758" s="17">
        <f t="shared" si="27"/>
        <v>1</v>
      </c>
    </row>
    <row r="1759" spans="1:7">
      <c r="A1759" s="8" t="s">
        <v>15</v>
      </c>
      <c r="B1759" s="8" t="s">
        <v>20</v>
      </c>
      <c r="C1759" s="10">
        <v>4</v>
      </c>
      <c r="D1759" s="10">
        <v>14</v>
      </c>
      <c r="E1759" s="12">
        <v>65000</v>
      </c>
      <c r="F1759" s="10">
        <v>14</v>
      </c>
      <c r="G1759" s="17">
        <f t="shared" si="27"/>
        <v>3</v>
      </c>
    </row>
    <row r="1760" spans="1:7">
      <c r="A1760" s="8" t="s">
        <v>15</v>
      </c>
      <c r="B1760" s="8" t="s">
        <v>20</v>
      </c>
      <c r="C1760" s="10">
        <v>3</v>
      </c>
      <c r="D1760" s="10">
        <v>10</v>
      </c>
      <c r="E1760" s="12">
        <v>65000</v>
      </c>
      <c r="F1760" s="10">
        <v>10</v>
      </c>
      <c r="G1760" s="17">
        <f t="shared" si="27"/>
        <v>2</v>
      </c>
    </row>
    <row r="1761" spans="1:7">
      <c r="A1761" s="8" t="s">
        <v>15</v>
      </c>
      <c r="B1761" s="8" t="s">
        <v>488</v>
      </c>
      <c r="C1761" s="10">
        <v>3</v>
      </c>
      <c r="D1761" s="10">
        <v>13</v>
      </c>
      <c r="E1761" s="12">
        <v>65000</v>
      </c>
      <c r="F1761" s="10">
        <v>13</v>
      </c>
      <c r="G1761" s="17">
        <f t="shared" si="27"/>
        <v>3</v>
      </c>
    </row>
    <row r="1762" spans="1:7">
      <c r="A1762" s="8" t="s">
        <v>88</v>
      </c>
      <c r="B1762" s="8" t="s">
        <v>20</v>
      </c>
      <c r="C1762" s="10">
        <v>5</v>
      </c>
      <c r="D1762" s="10">
        <v>4</v>
      </c>
      <c r="E1762" s="12">
        <v>76702.198796365497</v>
      </c>
      <c r="F1762" s="10">
        <v>4</v>
      </c>
      <c r="G1762" s="17">
        <f t="shared" si="27"/>
        <v>1</v>
      </c>
    </row>
    <row r="1763" spans="1:7">
      <c r="A1763" s="8" t="s">
        <v>15</v>
      </c>
      <c r="B1763" s="8" t="s">
        <v>20</v>
      </c>
      <c r="C1763" s="10">
        <v>5</v>
      </c>
      <c r="D1763" s="10">
        <v>10</v>
      </c>
      <c r="E1763" s="12">
        <v>63000</v>
      </c>
      <c r="F1763" s="10">
        <v>10</v>
      </c>
      <c r="G1763" s="17">
        <f t="shared" si="27"/>
        <v>2</v>
      </c>
    </row>
    <row r="1764" spans="1:7">
      <c r="A1764" s="8" t="s">
        <v>15</v>
      </c>
      <c r="B1764" s="8" t="s">
        <v>4000</v>
      </c>
      <c r="C1764" s="10">
        <v>4</v>
      </c>
      <c r="D1764" s="10">
        <v>3</v>
      </c>
      <c r="E1764" s="12">
        <v>87000</v>
      </c>
      <c r="F1764" s="10">
        <v>3</v>
      </c>
      <c r="G1764" s="17">
        <f t="shared" si="27"/>
        <v>1</v>
      </c>
    </row>
    <row r="1765" spans="1:7">
      <c r="A1765" s="8" t="s">
        <v>15</v>
      </c>
      <c r="B1765" s="8" t="s">
        <v>20</v>
      </c>
      <c r="C1765" s="10">
        <v>4</v>
      </c>
      <c r="D1765" s="10">
        <v>4</v>
      </c>
      <c r="E1765" s="12">
        <v>45000</v>
      </c>
      <c r="F1765" s="10">
        <v>4</v>
      </c>
      <c r="G1765" s="17">
        <f t="shared" si="27"/>
        <v>1</v>
      </c>
    </row>
    <row r="1766" spans="1:7">
      <c r="A1766" s="8" t="s">
        <v>15</v>
      </c>
      <c r="B1766" s="8" t="s">
        <v>20</v>
      </c>
      <c r="C1766" s="10">
        <v>5</v>
      </c>
      <c r="D1766" s="10">
        <v>3</v>
      </c>
      <c r="E1766" s="12">
        <v>85000</v>
      </c>
      <c r="F1766" s="10">
        <v>3</v>
      </c>
      <c r="G1766" s="17">
        <f t="shared" si="27"/>
        <v>1</v>
      </c>
    </row>
    <row r="1767" spans="1:7">
      <c r="A1767" s="8" t="s">
        <v>84</v>
      </c>
      <c r="B1767" s="8" t="s">
        <v>279</v>
      </c>
      <c r="C1767" s="10">
        <v>3</v>
      </c>
      <c r="D1767" s="10">
        <v>12</v>
      </c>
      <c r="E1767" s="12">
        <v>159105.90639881117</v>
      </c>
      <c r="F1767" s="10">
        <v>12</v>
      </c>
      <c r="G1767" s="17">
        <f t="shared" si="27"/>
        <v>2</v>
      </c>
    </row>
    <row r="1768" spans="1:7">
      <c r="A1768" s="8" t="s">
        <v>8</v>
      </c>
      <c r="B1768" s="8" t="s">
        <v>52</v>
      </c>
      <c r="C1768" s="10">
        <v>3</v>
      </c>
      <c r="D1768" s="10">
        <v>4</v>
      </c>
      <c r="E1768" s="12">
        <v>9972.4333449678379</v>
      </c>
      <c r="F1768" s="10">
        <v>4</v>
      </c>
      <c r="G1768" s="17">
        <f t="shared" si="27"/>
        <v>1</v>
      </c>
    </row>
    <row r="1769" spans="1:7">
      <c r="A1769" s="8" t="s">
        <v>8</v>
      </c>
      <c r="B1769" s="8" t="s">
        <v>52</v>
      </c>
      <c r="C1769" s="10">
        <v>4</v>
      </c>
      <c r="D1769" s="10">
        <v>5</v>
      </c>
      <c r="E1769" s="12">
        <v>14000</v>
      </c>
      <c r="F1769" s="10">
        <v>5</v>
      </c>
      <c r="G1769" s="17">
        <f t="shared" si="27"/>
        <v>1</v>
      </c>
    </row>
    <row r="1770" spans="1:7">
      <c r="A1770" s="8" t="s">
        <v>71</v>
      </c>
      <c r="B1770" s="8" t="s">
        <v>20</v>
      </c>
      <c r="C1770" s="10">
        <v>4</v>
      </c>
      <c r="D1770" s="10">
        <v>20</v>
      </c>
      <c r="E1770" s="12">
        <v>50437.70470615309</v>
      </c>
      <c r="F1770" s="10">
        <v>20</v>
      </c>
      <c r="G1770" s="17">
        <f t="shared" si="27"/>
        <v>4</v>
      </c>
    </row>
    <row r="1771" spans="1:7">
      <c r="A1771" s="8" t="s">
        <v>71</v>
      </c>
      <c r="B1771" s="8" t="s">
        <v>20</v>
      </c>
      <c r="C1771" s="10">
        <v>5</v>
      </c>
      <c r="D1771" s="10">
        <v>1</v>
      </c>
      <c r="E1771" s="12">
        <v>50437.70470615309</v>
      </c>
      <c r="F1771" s="10">
        <v>1</v>
      </c>
      <c r="G1771" s="17">
        <f t="shared" si="27"/>
        <v>0</v>
      </c>
    </row>
    <row r="1772" spans="1:7">
      <c r="A1772" s="8" t="s">
        <v>17</v>
      </c>
      <c r="B1772" s="8" t="s">
        <v>52</v>
      </c>
      <c r="C1772" s="10">
        <v>5</v>
      </c>
      <c r="D1772" s="10">
        <v>8</v>
      </c>
      <c r="E1772" s="12">
        <v>13603.016099449767</v>
      </c>
      <c r="F1772" s="10">
        <v>8</v>
      </c>
      <c r="G1772" s="17">
        <f t="shared" si="27"/>
        <v>2</v>
      </c>
    </row>
    <row r="1773" spans="1:7">
      <c r="A1773" s="8" t="s">
        <v>84</v>
      </c>
      <c r="B1773" s="8" t="s">
        <v>488</v>
      </c>
      <c r="C1773" s="10">
        <v>3</v>
      </c>
      <c r="D1773" s="10">
        <v>15</v>
      </c>
      <c r="E1773" s="12">
        <v>147886.90017838217</v>
      </c>
      <c r="F1773" s="10">
        <v>15</v>
      </c>
      <c r="G1773" s="17">
        <f t="shared" si="27"/>
        <v>3</v>
      </c>
    </row>
    <row r="1774" spans="1:7">
      <c r="A1774" s="8" t="s">
        <v>8</v>
      </c>
      <c r="B1774" s="8" t="s">
        <v>20</v>
      </c>
      <c r="C1774" s="10">
        <v>5</v>
      </c>
      <c r="D1774" s="10">
        <v>8</v>
      </c>
      <c r="E1774" s="12">
        <v>4986.216672483919</v>
      </c>
      <c r="F1774" s="10">
        <v>8</v>
      </c>
      <c r="G1774" s="17">
        <f t="shared" si="27"/>
        <v>2</v>
      </c>
    </row>
    <row r="1775" spans="1:7">
      <c r="A1775" s="8" t="s">
        <v>8</v>
      </c>
      <c r="B1775" s="8" t="s">
        <v>52</v>
      </c>
      <c r="C1775" s="10">
        <v>5</v>
      </c>
      <c r="D1775" s="10">
        <v>3</v>
      </c>
      <c r="E1775" s="12">
        <v>4800</v>
      </c>
      <c r="F1775" s="10">
        <v>3</v>
      </c>
      <c r="G1775" s="17">
        <f t="shared" si="27"/>
        <v>1</v>
      </c>
    </row>
    <row r="1776" spans="1:7">
      <c r="A1776" s="8" t="s">
        <v>8</v>
      </c>
      <c r="B1776" s="8" t="s">
        <v>3999</v>
      </c>
      <c r="C1776" s="10">
        <v>4</v>
      </c>
      <c r="D1776" s="10">
        <v>4</v>
      </c>
      <c r="E1776" s="12">
        <v>8013.5625093491553</v>
      </c>
      <c r="F1776" s="10">
        <v>4</v>
      </c>
      <c r="G1776" s="17">
        <f t="shared" si="27"/>
        <v>1</v>
      </c>
    </row>
    <row r="1777" spans="1:7">
      <c r="A1777" s="8" t="s">
        <v>15</v>
      </c>
      <c r="B1777" s="8" t="s">
        <v>52</v>
      </c>
      <c r="C1777" s="10">
        <v>4</v>
      </c>
      <c r="D1777" s="10">
        <v>2</v>
      </c>
      <c r="E1777" s="12">
        <v>80000</v>
      </c>
      <c r="F1777" s="10">
        <v>2</v>
      </c>
      <c r="G1777" s="17">
        <f t="shared" si="27"/>
        <v>0</v>
      </c>
    </row>
    <row r="1778" spans="1:7">
      <c r="A1778" s="8" t="s">
        <v>628</v>
      </c>
      <c r="B1778" s="8" t="s">
        <v>20</v>
      </c>
      <c r="C1778" s="10">
        <v>3</v>
      </c>
      <c r="D1778" s="10">
        <v>14</v>
      </c>
      <c r="E1778" s="12">
        <v>57167.974754622352</v>
      </c>
      <c r="F1778" s="10">
        <v>14</v>
      </c>
      <c r="G1778" s="17">
        <f t="shared" si="27"/>
        <v>3</v>
      </c>
    </row>
    <row r="1779" spans="1:7">
      <c r="A1779" s="8" t="s">
        <v>88</v>
      </c>
      <c r="B1779" s="8" t="s">
        <v>20</v>
      </c>
      <c r="C1779" s="10">
        <v>3</v>
      </c>
      <c r="D1779" s="10">
        <v>2</v>
      </c>
      <c r="E1779" s="12">
        <v>20000</v>
      </c>
      <c r="F1779" s="10">
        <v>2</v>
      </c>
      <c r="G1779" s="17">
        <f t="shared" si="27"/>
        <v>0</v>
      </c>
    </row>
    <row r="1780" spans="1:7">
      <c r="A1780" s="8" t="s">
        <v>15</v>
      </c>
      <c r="B1780" s="8" t="s">
        <v>20</v>
      </c>
      <c r="C1780" s="10">
        <v>3</v>
      </c>
      <c r="D1780" s="10">
        <v>5</v>
      </c>
      <c r="E1780" s="12">
        <v>70000</v>
      </c>
      <c r="F1780" s="10">
        <v>5</v>
      </c>
      <c r="G1780" s="17">
        <f t="shared" si="27"/>
        <v>1</v>
      </c>
    </row>
    <row r="1781" spans="1:7">
      <c r="A1781" s="8" t="s">
        <v>15</v>
      </c>
      <c r="B1781" s="8" t="s">
        <v>488</v>
      </c>
      <c r="C1781" s="10">
        <v>5</v>
      </c>
      <c r="D1781" s="10">
        <v>20</v>
      </c>
      <c r="E1781" s="12">
        <v>214000</v>
      </c>
      <c r="F1781" s="10">
        <v>20</v>
      </c>
      <c r="G1781" s="17">
        <f t="shared" si="27"/>
        <v>4</v>
      </c>
    </row>
    <row r="1782" spans="1:7">
      <c r="A1782" s="8" t="s">
        <v>15</v>
      </c>
      <c r="B1782" s="8" t="s">
        <v>279</v>
      </c>
      <c r="C1782" s="10">
        <v>5</v>
      </c>
      <c r="D1782" s="10">
        <v>5</v>
      </c>
      <c r="E1782" s="12">
        <v>78000</v>
      </c>
      <c r="F1782" s="10">
        <v>5</v>
      </c>
      <c r="G1782" s="17">
        <f t="shared" si="27"/>
        <v>1</v>
      </c>
    </row>
    <row r="1783" spans="1:7">
      <c r="A1783" s="8" t="s">
        <v>15</v>
      </c>
      <c r="B1783" s="8" t="s">
        <v>20</v>
      </c>
      <c r="C1783" s="10">
        <v>3</v>
      </c>
      <c r="D1783" s="10">
        <v>25</v>
      </c>
      <c r="E1783" s="12">
        <v>42307</v>
      </c>
      <c r="F1783" s="10">
        <v>25</v>
      </c>
      <c r="G1783" s="17">
        <f t="shared" si="27"/>
        <v>5</v>
      </c>
    </row>
    <row r="1784" spans="1:7">
      <c r="A1784" s="8" t="s">
        <v>15</v>
      </c>
      <c r="B1784" s="8" t="s">
        <v>52</v>
      </c>
      <c r="C1784" s="10">
        <v>5</v>
      </c>
      <c r="D1784" s="10">
        <v>20</v>
      </c>
      <c r="E1784" s="12">
        <v>33250</v>
      </c>
      <c r="F1784" s="10">
        <v>20</v>
      </c>
      <c r="G1784" s="17">
        <f t="shared" si="27"/>
        <v>4</v>
      </c>
    </row>
    <row r="1785" spans="1:7">
      <c r="A1785" s="8" t="s">
        <v>895</v>
      </c>
      <c r="B1785" s="8" t="s">
        <v>20</v>
      </c>
      <c r="C1785" s="10">
        <v>4</v>
      </c>
      <c r="D1785" s="10">
        <v>10</v>
      </c>
      <c r="E1785" s="12">
        <v>24391.669228638868</v>
      </c>
      <c r="F1785" s="10">
        <v>10</v>
      </c>
      <c r="G1785" s="17">
        <f t="shared" si="27"/>
        <v>2</v>
      </c>
    </row>
    <row r="1786" spans="1:7">
      <c r="A1786" s="8" t="s">
        <v>15</v>
      </c>
      <c r="B1786" s="8" t="s">
        <v>310</v>
      </c>
      <c r="C1786" s="10">
        <v>4</v>
      </c>
      <c r="D1786" s="10">
        <v>20</v>
      </c>
      <c r="E1786" s="12">
        <v>120000</v>
      </c>
      <c r="F1786" s="10">
        <v>20</v>
      </c>
      <c r="G1786" s="17">
        <f t="shared" si="27"/>
        <v>4</v>
      </c>
    </row>
    <row r="1787" spans="1:7">
      <c r="A1787" s="8" t="s">
        <v>1933</v>
      </c>
      <c r="B1787" s="8" t="s">
        <v>20</v>
      </c>
      <c r="C1787" s="10">
        <v>2</v>
      </c>
      <c r="D1787" s="10">
        <v>1</v>
      </c>
      <c r="E1787" s="12">
        <v>20000</v>
      </c>
      <c r="F1787" s="10">
        <v>1</v>
      </c>
      <c r="G1787" s="17">
        <f t="shared" si="27"/>
        <v>0</v>
      </c>
    </row>
    <row r="1788" spans="1:7">
      <c r="A1788" s="8" t="s">
        <v>8</v>
      </c>
      <c r="B1788" s="8" t="s">
        <v>20</v>
      </c>
      <c r="C1788" s="10">
        <v>3</v>
      </c>
      <c r="D1788" s="10">
        <v>0</v>
      </c>
      <c r="E1788" s="12">
        <v>15000</v>
      </c>
      <c r="F1788" s="10">
        <v>0.3</v>
      </c>
      <c r="G1788" s="17">
        <f t="shared" si="27"/>
        <v>0</v>
      </c>
    </row>
    <row r="1789" spans="1:7">
      <c r="A1789" s="8" t="s">
        <v>8</v>
      </c>
      <c r="B1789" s="8" t="s">
        <v>52</v>
      </c>
      <c r="C1789" s="10">
        <v>3</v>
      </c>
      <c r="D1789" s="10">
        <v>10</v>
      </c>
      <c r="E1789" s="12">
        <v>17807.916687442568</v>
      </c>
      <c r="F1789" s="10">
        <v>10</v>
      </c>
      <c r="G1789" s="17">
        <f t="shared" si="27"/>
        <v>2</v>
      </c>
    </row>
    <row r="1790" spans="1:7">
      <c r="A1790" s="8" t="s">
        <v>8</v>
      </c>
      <c r="B1790" s="8" t="s">
        <v>52</v>
      </c>
      <c r="C1790" s="10">
        <v>3</v>
      </c>
      <c r="D1790" s="10">
        <v>6</v>
      </c>
      <c r="E1790" s="12">
        <v>16027.125018698311</v>
      </c>
      <c r="F1790" s="10">
        <v>6</v>
      </c>
      <c r="G1790" s="17">
        <f t="shared" si="27"/>
        <v>1</v>
      </c>
    </row>
    <row r="1791" spans="1:7">
      <c r="A1791" s="8" t="s">
        <v>71</v>
      </c>
      <c r="B1791" s="8" t="s">
        <v>52</v>
      </c>
      <c r="C1791" s="10">
        <v>5</v>
      </c>
      <c r="D1791" s="10">
        <v>7</v>
      </c>
      <c r="E1791" s="12">
        <v>56742.417794422225</v>
      </c>
      <c r="F1791" s="10">
        <v>7</v>
      </c>
      <c r="G1791" s="17">
        <f t="shared" si="27"/>
        <v>1</v>
      </c>
    </row>
    <row r="1792" spans="1:7">
      <c r="A1792" s="8" t="s">
        <v>8</v>
      </c>
      <c r="B1792" s="8" t="s">
        <v>52</v>
      </c>
      <c r="C1792" s="10">
        <v>4</v>
      </c>
      <c r="D1792" s="10">
        <v>7</v>
      </c>
      <c r="E1792" s="12">
        <v>21369.500024931083</v>
      </c>
      <c r="F1792" s="10">
        <v>7</v>
      </c>
      <c r="G1792" s="17">
        <f t="shared" si="27"/>
        <v>1</v>
      </c>
    </row>
    <row r="1793" spans="1:7">
      <c r="A1793" s="8" t="s">
        <v>8</v>
      </c>
      <c r="B1793" s="8" t="s">
        <v>310</v>
      </c>
      <c r="C1793" s="10">
        <v>3</v>
      </c>
      <c r="D1793" s="10">
        <v>6</v>
      </c>
      <c r="E1793" s="12">
        <v>7568.3645921630914</v>
      </c>
      <c r="F1793" s="10">
        <v>6</v>
      </c>
      <c r="G1793" s="17">
        <f t="shared" si="27"/>
        <v>1</v>
      </c>
    </row>
    <row r="1794" spans="1:7">
      <c r="A1794" s="8" t="s">
        <v>71</v>
      </c>
      <c r="B1794" s="8" t="s">
        <v>310</v>
      </c>
      <c r="C1794" s="10">
        <v>3</v>
      </c>
      <c r="D1794" s="10">
        <v>10</v>
      </c>
      <c r="E1794" s="12">
        <v>78808.913603364199</v>
      </c>
      <c r="F1794" s="10">
        <v>10</v>
      </c>
      <c r="G1794" s="17">
        <f t="shared" si="27"/>
        <v>2</v>
      </c>
    </row>
    <row r="1795" spans="1:7">
      <c r="A1795" s="8" t="s">
        <v>15</v>
      </c>
      <c r="B1795" s="8" t="s">
        <v>20</v>
      </c>
      <c r="C1795" s="10">
        <v>4</v>
      </c>
      <c r="D1795" s="10">
        <v>15</v>
      </c>
      <c r="E1795" s="12">
        <v>60000</v>
      </c>
      <c r="F1795" s="10">
        <v>15</v>
      </c>
      <c r="G1795" s="17">
        <f t="shared" ref="G1795:G1858" si="28">ROUND(F1795/5,0)</f>
        <v>3</v>
      </c>
    </row>
    <row r="1796" spans="1:7">
      <c r="A1796" s="8" t="s">
        <v>15</v>
      </c>
      <c r="B1796" s="8" t="s">
        <v>310</v>
      </c>
      <c r="C1796" s="10">
        <v>4</v>
      </c>
      <c r="D1796" s="10">
        <v>9</v>
      </c>
      <c r="E1796" s="12">
        <v>57000</v>
      </c>
      <c r="F1796" s="10">
        <v>9</v>
      </c>
      <c r="G1796" s="17">
        <f t="shared" si="28"/>
        <v>2</v>
      </c>
    </row>
    <row r="1797" spans="1:7">
      <c r="A1797" s="8" t="s">
        <v>15</v>
      </c>
      <c r="B1797" s="8" t="s">
        <v>20</v>
      </c>
      <c r="C1797" s="10">
        <v>3</v>
      </c>
      <c r="D1797" s="10">
        <v>0</v>
      </c>
      <c r="E1797" s="12">
        <v>40000</v>
      </c>
      <c r="F1797" s="10">
        <v>0</v>
      </c>
      <c r="G1797" s="17">
        <f t="shared" si="28"/>
        <v>0</v>
      </c>
    </row>
    <row r="1798" spans="1:7">
      <c r="A1798" s="8" t="s">
        <v>15</v>
      </c>
      <c r="B1798" s="8" t="s">
        <v>488</v>
      </c>
      <c r="C1798" s="10">
        <v>4</v>
      </c>
      <c r="D1798" s="10">
        <v>9</v>
      </c>
      <c r="E1798" s="12">
        <v>80000</v>
      </c>
      <c r="F1798" s="10">
        <v>9</v>
      </c>
      <c r="G1798" s="17">
        <f t="shared" si="28"/>
        <v>2</v>
      </c>
    </row>
    <row r="1799" spans="1:7">
      <c r="A1799" s="8" t="s">
        <v>15</v>
      </c>
      <c r="B1799" s="8" t="s">
        <v>4001</v>
      </c>
      <c r="C1799" s="10">
        <v>4</v>
      </c>
      <c r="D1799" s="10">
        <v>6</v>
      </c>
      <c r="E1799" s="12">
        <v>118000</v>
      </c>
      <c r="F1799" s="10">
        <v>6</v>
      </c>
      <c r="G1799" s="17">
        <f t="shared" si="28"/>
        <v>1</v>
      </c>
    </row>
    <row r="1800" spans="1:7">
      <c r="A1800" s="8" t="s">
        <v>179</v>
      </c>
      <c r="B1800" s="8" t="s">
        <v>20</v>
      </c>
      <c r="C1800" s="10">
        <v>4</v>
      </c>
      <c r="D1800" s="10">
        <v>5</v>
      </c>
      <c r="E1800" s="12">
        <v>60000</v>
      </c>
      <c r="F1800" s="10">
        <v>5</v>
      </c>
      <c r="G1800" s="17">
        <f t="shared" si="28"/>
        <v>1</v>
      </c>
    </row>
    <row r="1801" spans="1:7">
      <c r="A1801" s="8" t="s">
        <v>8</v>
      </c>
      <c r="B1801" s="8" t="s">
        <v>310</v>
      </c>
      <c r="C1801" s="10">
        <v>4</v>
      </c>
      <c r="D1801" s="10">
        <v>5</v>
      </c>
      <c r="E1801" s="12">
        <v>6720</v>
      </c>
      <c r="F1801" s="10">
        <v>5</v>
      </c>
      <c r="G1801" s="17">
        <f t="shared" si="28"/>
        <v>1</v>
      </c>
    </row>
    <row r="1802" spans="1:7">
      <c r="A1802" s="8" t="s">
        <v>171</v>
      </c>
      <c r="B1802" s="8" t="s">
        <v>52</v>
      </c>
      <c r="C1802" s="10">
        <v>4</v>
      </c>
      <c r="D1802" s="10">
        <v>3</v>
      </c>
      <c r="E1802" s="12">
        <v>20640</v>
      </c>
      <c r="F1802" s="10">
        <v>3</v>
      </c>
      <c r="G1802" s="17">
        <f t="shared" si="28"/>
        <v>1</v>
      </c>
    </row>
    <row r="1803" spans="1:7">
      <c r="A1803" s="8" t="s">
        <v>15</v>
      </c>
      <c r="B1803" s="8" t="s">
        <v>20</v>
      </c>
      <c r="C1803" s="10">
        <v>5</v>
      </c>
      <c r="D1803" s="10">
        <v>15</v>
      </c>
      <c r="E1803" s="12">
        <v>50000</v>
      </c>
      <c r="F1803" s="10">
        <v>15</v>
      </c>
      <c r="G1803" s="17">
        <f t="shared" si="28"/>
        <v>3</v>
      </c>
    </row>
    <row r="1804" spans="1:7">
      <c r="A1804" s="8" t="s">
        <v>65</v>
      </c>
      <c r="B1804" s="8" t="s">
        <v>488</v>
      </c>
      <c r="C1804" s="10">
        <v>5</v>
      </c>
      <c r="D1804" s="10">
        <v>23</v>
      </c>
      <c r="E1804" s="12">
        <v>24000</v>
      </c>
      <c r="F1804" s="10">
        <v>23</v>
      </c>
      <c r="G1804" s="17">
        <f t="shared" si="28"/>
        <v>5</v>
      </c>
    </row>
    <row r="1805" spans="1:7">
      <c r="A1805" s="8" t="s">
        <v>15</v>
      </c>
      <c r="B1805" s="8" t="s">
        <v>20</v>
      </c>
      <c r="C1805" s="10">
        <v>3</v>
      </c>
      <c r="D1805" s="10">
        <v>3</v>
      </c>
      <c r="E1805" s="12">
        <v>60000</v>
      </c>
      <c r="F1805" s="10">
        <v>3</v>
      </c>
      <c r="G1805" s="17">
        <f t="shared" si="28"/>
        <v>1</v>
      </c>
    </row>
    <row r="1806" spans="1:7">
      <c r="A1806" s="8" t="s">
        <v>8</v>
      </c>
      <c r="B1806" s="8" t="s">
        <v>356</v>
      </c>
      <c r="C1806" s="10">
        <v>5</v>
      </c>
      <c r="D1806" s="10">
        <v>0</v>
      </c>
      <c r="E1806" s="12">
        <v>37500</v>
      </c>
      <c r="F1806" s="10">
        <v>0</v>
      </c>
      <c r="G1806" s="17">
        <f t="shared" si="28"/>
        <v>0</v>
      </c>
    </row>
    <row r="1807" spans="1:7">
      <c r="A1807" s="8" t="s">
        <v>15</v>
      </c>
      <c r="B1807" s="8" t="s">
        <v>67</v>
      </c>
      <c r="C1807" s="10">
        <v>4</v>
      </c>
      <c r="D1807" s="10">
        <v>1</v>
      </c>
      <c r="E1807" s="12">
        <v>40000</v>
      </c>
      <c r="F1807" s="10">
        <v>1</v>
      </c>
      <c r="G1807" s="17">
        <f t="shared" si="28"/>
        <v>0</v>
      </c>
    </row>
    <row r="1808" spans="1:7">
      <c r="A1808" s="8" t="s">
        <v>15</v>
      </c>
      <c r="B1808" s="8" t="s">
        <v>4001</v>
      </c>
      <c r="C1808" s="10">
        <v>3</v>
      </c>
      <c r="D1808" s="10">
        <v>15</v>
      </c>
      <c r="E1808" s="12">
        <v>85000</v>
      </c>
      <c r="F1808" s="10">
        <v>15</v>
      </c>
      <c r="G1808" s="17">
        <f t="shared" si="28"/>
        <v>3</v>
      </c>
    </row>
    <row r="1809" spans="1:7">
      <c r="A1809" s="8" t="s">
        <v>143</v>
      </c>
      <c r="B1809" s="8" t="s">
        <v>20</v>
      </c>
      <c r="C1809" s="10">
        <v>3</v>
      </c>
      <c r="D1809" s="10">
        <v>1</v>
      </c>
      <c r="E1809" s="12">
        <v>30000</v>
      </c>
      <c r="F1809" s="10">
        <v>1</v>
      </c>
      <c r="G1809" s="17">
        <f t="shared" si="28"/>
        <v>0</v>
      </c>
    </row>
    <row r="1810" spans="1:7">
      <c r="A1810" s="8" t="s">
        <v>71</v>
      </c>
      <c r="B1810" s="8" t="s">
        <v>279</v>
      </c>
      <c r="C1810" s="10">
        <v>3</v>
      </c>
      <c r="D1810" s="10">
        <v>7</v>
      </c>
      <c r="E1810" s="12">
        <v>52801.972114254015</v>
      </c>
      <c r="F1810" s="10">
        <v>7</v>
      </c>
      <c r="G1810" s="17">
        <f t="shared" si="28"/>
        <v>1</v>
      </c>
    </row>
    <row r="1811" spans="1:7">
      <c r="A1811" s="8" t="s">
        <v>15</v>
      </c>
      <c r="B1811" s="8" t="s">
        <v>279</v>
      </c>
      <c r="C1811" s="10">
        <v>5</v>
      </c>
      <c r="D1811" s="10">
        <v>1</v>
      </c>
      <c r="E1811" s="12">
        <v>29000</v>
      </c>
      <c r="F1811" s="10">
        <v>1</v>
      </c>
      <c r="G1811" s="17">
        <f t="shared" si="28"/>
        <v>0</v>
      </c>
    </row>
    <row r="1812" spans="1:7">
      <c r="A1812" s="8" t="s">
        <v>15</v>
      </c>
      <c r="B1812" s="8" t="s">
        <v>310</v>
      </c>
      <c r="C1812" s="10">
        <v>4</v>
      </c>
      <c r="D1812" s="10">
        <v>1</v>
      </c>
      <c r="E1812" s="12">
        <v>48000</v>
      </c>
      <c r="F1812" s="10">
        <v>1</v>
      </c>
      <c r="G1812" s="17">
        <f t="shared" si="28"/>
        <v>0</v>
      </c>
    </row>
    <row r="1813" spans="1:7">
      <c r="A1813" s="8" t="s">
        <v>15</v>
      </c>
      <c r="B1813" s="8" t="s">
        <v>310</v>
      </c>
      <c r="C1813" s="10">
        <v>4</v>
      </c>
      <c r="D1813" s="10">
        <v>1</v>
      </c>
      <c r="E1813" s="12">
        <v>48000</v>
      </c>
      <c r="F1813" s="10">
        <v>1</v>
      </c>
      <c r="G1813" s="17">
        <f t="shared" si="28"/>
        <v>0</v>
      </c>
    </row>
    <row r="1814" spans="1:7">
      <c r="A1814" s="8" t="s">
        <v>1951</v>
      </c>
      <c r="B1814" s="8" t="s">
        <v>20</v>
      </c>
      <c r="C1814" s="10">
        <v>5</v>
      </c>
      <c r="D1814" s="10">
        <v>0</v>
      </c>
      <c r="E1814" s="12">
        <v>8400</v>
      </c>
      <c r="F1814" s="10">
        <v>0.3</v>
      </c>
      <c r="G1814" s="17">
        <f t="shared" si="28"/>
        <v>0</v>
      </c>
    </row>
    <row r="1815" spans="1:7">
      <c r="A1815" s="8" t="s">
        <v>8</v>
      </c>
      <c r="B1815" s="8" t="s">
        <v>52</v>
      </c>
      <c r="C1815" s="10">
        <v>3</v>
      </c>
      <c r="D1815" s="10">
        <v>5</v>
      </c>
      <c r="E1815" s="12">
        <v>4808.137505609493</v>
      </c>
      <c r="F1815" s="10">
        <v>5</v>
      </c>
      <c r="G1815" s="17">
        <f t="shared" si="28"/>
        <v>1</v>
      </c>
    </row>
    <row r="1816" spans="1:7">
      <c r="A1816" s="8" t="s">
        <v>8</v>
      </c>
      <c r="B1816" s="8" t="s">
        <v>52</v>
      </c>
      <c r="C1816" s="10">
        <v>4</v>
      </c>
      <c r="D1816" s="10">
        <v>10</v>
      </c>
      <c r="E1816" s="12">
        <v>24931.083362419595</v>
      </c>
      <c r="F1816" s="10">
        <v>10</v>
      </c>
      <c r="G1816" s="17">
        <f t="shared" si="28"/>
        <v>2</v>
      </c>
    </row>
    <row r="1817" spans="1:7">
      <c r="A1817" s="8" t="s">
        <v>8</v>
      </c>
      <c r="B1817" s="8" t="s">
        <v>20</v>
      </c>
      <c r="C1817" s="10">
        <v>3</v>
      </c>
      <c r="D1817" s="10">
        <v>4</v>
      </c>
      <c r="E1817" s="12">
        <v>12465.541681209797</v>
      </c>
      <c r="F1817" s="10">
        <v>4</v>
      </c>
      <c r="G1817" s="17">
        <f t="shared" si="28"/>
        <v>1</v>
      </c>
    </row>
    <row r="1818" spans="1:7">
      <c r="A1818" s="8" t="s">
        <v>71</v>
      </c>
      <c r="B1818" s="8" t="s">
        <v>310</v>
      </c>
      <c r="C1818" s="10">
        <v>3</v>
      </c>
      <c r="D1818" s="10">
        <v>10</v>
      </c>
      <c r="E1818" s="12">
        <v>31523.565441345683</v>
      </c>
      <c r="F1818" s="10">
        <v>10</v>
      </c>
      <c r="G1818" s="17">
        <f t="shared" si="28"/>
        <v>2</v>
      </c>
    </row>
    <row r="1819" spans="1:7">
      <c r="A1819" s="8" t="s">
        <v>8</v>
      </c>
      <c r="B1819" s="8" t="s">
        <v>52</v>
      </c>
      <c r="C1819" s="10">
        <v>5</v>
      </c>
      <c r="D1819" s="10">
        <v>10</v>
      </c>
      <c r="E1819" s="12">
        <v>17807.916687442568</v>
      </c>
      <c r="F1819" s="10">
        <v>10</v>
      </c>
      <c r="G1819" s="17">
        <f t="shared" si="28"/>
        <v>2</v>
      </c>
    </row>
    <row r="1820" spans="1:7">
      <c r="A1820" s="8" t="s">
        <v>15</v>
      </c>
      <c r="B1820" s="8" t="s">
        <v>52</v>
      </c>
      <c r="C1820" s="10">
        <v>3</v>
      </c>
      <c r="D1820" s="10">
        <v>8</v>
      </c>
      <c r="E1820" s="12">
        <v>112000</v>
      </c>
      <c r="F1820" s="10">
        <v>8</v>
      </c>
      <c r="G1820" s="17">
        <f t="shared" si="28"/>
        <v>2</v>
      </c>
    </row>
    <row r="1821" spans="1:7">
      <c r="A1821" s="8" t="s">
        <v>8</v>
      </c>
      <c r="B1821" s="8" t="s">
        <v>52</v>
      </c>
      <c r="C1821" s="10">
        <v>5</v>
      </c>
      <c r="D1821" s="10">
        <v>8</v>
      </c>
      <c r="E1821" s="12">
        <v>11000</v>
      </c>
      <c r="F1821" s="10">
        <v>8</v>
      </c>
      <c r="G1821" s="17">
        <f t="shared" si="28"/>
        <v>2</v>
      </c>
    </row>
    <row r="1822" spans="1:7">
      <c r="A1822" s="8" t="s">
        <v>983</v>
      </c>
      <c r="B1822" s="8" t="s">
        <v>488</v>
      </c>
      <c r="C1822" s="10">
        <v>3</v>
      </c>
      <c r="D1822" s="10">
        <v>20</v>
      </c>
      <c r="E1822" s="12">
        <v>114335.9495092447</v>
      </c>
      <c r="F1822" s="10">
        <v>20</v>
      </c>
      <c r="G1822" s="17">
        <f t="shared" si="28"/>
        <v>4</v>
      </c>
    </row>
    <row r="1823" spans="1:7">
      <c r="A1823" s="8" t="s">
        <v>184</v>
      </c>
      <c r="B1823" s="8" t="s">
        <v>20</v>
      </c>
      <c r="C1823" s="10">
        <v>5</v>
      </c>
      <c r="D1823" s="10">
        <v>10</v>
      </c>
      <c r="E1823" s="12">
        <v>16110</v>
      </c>
      <c r="F1823" s="10">
        <v>10</v>
      </c>
      <c r="G1823" s="17">
        <f t="shared" si="28"/>
        <v>2</v>
      </c>
    </row>
    <row r="1824" spans="1:7">
      <c r="A1824" s="8" t="s">
        <v>15</v>
      </c>
      <c r="B1824" s="8" t="s">
        <v>52</v>
      </c>
      <c r="C1824" s="10">
        <v>4</v>
      </c>
      <c r="D1824" s="10">
        <v>10</v>
      </c>
      <c r="E1824" s="12">
        <v>72000</v>
      </c>
      <c r="F1824" s="10">
        <v>10</v>
      </c>
      <c r="G1824" s="17">
        <f t="shared" si="28"/>
        <v>2</v>
      </c>
    </row>
    <row r="1825" spans="1:7">
      <c r="A1825" s="8" t="s">
        <v>15</v>
      </c>
      <c r="B1825" s="8" t="s">
        <v>20</v>
      </c>
      <c r="C1825" s="10">
        <v>5</v>
      </c>
      <c r="D1825" s="10">
        <v>10</v>
      </c>
      <c r="E1825" s="12">
        <v>60000</v>
      </c>
      <c r="F1825" s="10">
        <v>10</v>
      </c>
      <c r="G1825" s="17">
        <f t="shared" si="28"/>
        <v>2</v>
      </c>
    </row>
    <row r="1826" spans="1:7">
      <c r="A1826" s="8" t="s">
        <v>15</v>
      </c>
      <c r="B1826" s="8" t="s">
        <v>20</v>
      </c>
      <c r="C1826" s="10">
        <v>4</v>
      </c>
      <c r="D1826" s="10">
        <v>6</v>
      </c>
      <c r="E1826" s="12">
        <v>67000</v>
      </c>
      <c r="F1826" s="10">
        <v>6</v>
      </c>
      <c r="G1826" s="17">
        <f t="shared" si="28"/>
        <v>1</v>
      </c>
    </row>
    <row r="1827" spans="1:7">
      <c r="A1827" s="8" t="s">
        <v>15</v>
      </c>
      <c r="B1827" s="8" t="s">
        <v>20</v>
      </c>
      <c r="C1827" s="10">
        <v>4</v>
      </c>
      <c r="D1827" s="10">
        <v>18</v>
      </c>
      <c r="E1827" s="12">
        <v>54000</v>
      </c>
      <c r="F1827" s="10">
        <v>18</v>
      </c>
      <c r="G1827" s="17">
        <f t="shared" si="28"/>
        <v>4</v>
      </c>
    </row>
    <row r="1828" spans="1:7">
      <c r="A1828" s="8" t="s">
        <v>48</v>
      </c>
      <c r="B1828" s="8" t="s">
        <v>67</v>
      </c>
      <c r="C1828" s="10">
        <v>5</v>
      </c>
      <c r="D1828" s="10">
        <v>10</v>
      </c>
      <c r="E1828" s="12">
        <v>38666</v>
      </c>
      <c r="F1828" s="10">
        <v>10</v>
      </c>
      <c r="G1828" s="17">
        <f t="shared" si="28"/>
        <v>2</v>
      </c>
    </row>
    <row r="1829" spans="1:7">
      <c r="A1829" s="8" t="s">
        <v>15</v>
      </c>
      <c r="B1829" s="8" t="s">
        <v>20</v>
      </c>
      <c r="C1829" s="10">
        <v>4</v>
      </c>
      <c r="D1829" s="10">
        <v>6</v>
      </c>
      <c r="E1829" s="12">
        <v>63000</v>
      </c>
      <c r="F1829" s="10">
        <v>6</v>
      </c>
      <c r="G1829" s="17">
        <f t="shared" si="28"/>
        <v>1</v>
      </c>
    </row>
    <row r="1830" spans="1:7">
      <c r="A1830" s="8" t="s">
        <v>15</v>
      </c>
      <c r="B1830" s="8" t="s">
        <v>20</v>
      </c>
      <c r="C1830" s="10">
        <v>5</v>
      </c>
      <c r="D1830" s="10">
        <v>1</v>
      </c>
      <c r="E1830" s="12">
        <v>63000</v>
      </c>
      <c r="F1830" s="10">
        <v>1</v>
      </c>
      <c r="G1830" s="17">
        <f t="shared" si="28"/>
        <v>0</v>
      </c>
    </row>
    <row r="1831" spans="1:7">
      <c r="A1831" s="8" t="s">
        <v>8</v>
      </c>
      <c r="B1831" s="8" t="s">
        <v>20</v>
      </c>
      <c r="C1831" s="10">
        <v>5</v>
      </c>
      <c r="D1831" s="10">
        <v>2</v>
      </c>
      <c r="E1831" s="12">
        <v>6410.8500074793246</v>
      </c>
      <c r="F1831" s="10">
        <v>2</v>
      </c>
      <c r="G1831" s="17">
        <f t="shared" si="28"/>
        <v>0</v>
      </c>
    </row>
    <row r="1832" spans="1:7">
      <c r="A1832" s="8" t="s">
        <v>8</v>
      </c>
      <c r="B1832" s="8" t="s">
        <v>52</v>
      </c>
      <c r="C1832" s="10">
        <v>4</v>
      </c>
      <c r="D1832" s="10">
        <v>12</v>
      </c>
      <c r="E1832" s="12">
        <v>10684.750012465542</v>
      </c>
      <c r="F1832" s="10">
        <v>12</v>
      </c>
      <c r="G1832" s="17">
        <f t="shared" si="28"/>
        <v>2</v>
      </c>
    </row>
    <row r="1833" spans="1:7">
      <c r="A1833" s="8" t="s">
        <v>8</v>
      </c>
      <c r="B1833" s="8" t="s">
        <v>52</v>
      </c>
      <c r="C1833" s="10">
        <v>4</v>
      </c>
      <c r="D1833" s="10">
        <v>5</v>
      </c>
      <c r="E1833" s="12">
        <v>40000</v>
      </c>
      <c r="F1833" s="10">
        <v>5</v>
      </c>
      <c r="G1833" s="17">
        <f t="shared" si="28"/>
        <v>1</v>
      </c>
    </row>
    <row r="1834" spans="1:7">
      <c r="A1834" s="8" t="s">
        <v>8</v>
      </c>
      <c r="B1834" s="8" t="s">
        <v>20</v>
      </c>
      <c r="C1834" s="10">
        <v>4</v>
      </c>
      <c r="D1834" s="10">
        <v>6</v>
      </c>
      <c r="E1834" s="12">
        <v>6232.7708406048987</v>
      </c>
      <c r="F1834" s="10">
        <v>6</v>
      </c>
      <c r="G1834" s="17">
        <f t="shared" si="28"/>
        <v>1</v>
      </c>
    </row>
    <row r="1835" spans="1:7">
      <c r="A1835" s="8" t="s">
        <v>8</v>
      </c>
      <c r="B1835" s="8" t="s">
        <v>4000</v>
      </c>
      <c r="C1835" s="10">
        <v>3</v>
      </c>
      <c r="D1835" s="10">
        <v>12</v>
      </c>
      <c r="E1835" s="12">
        <v>41712.231189497601</v>
      </c>
      <c r="F1835" s="10">
        <v>12</v>
      </c>
      <c r="G1835" s="17">
        <f t="shared" si="28"/>
        <v>2</v>
      </c>
    </row>
    <row r="1836" spans="1:7">
      <c r="A1836" s="8" t="s">
        <v>8</v>
      </c>
      <c r="B1836" s="8" t="s">
        <v>52</v>
      </c>
      <c r="C1836" s="10">
        <v>3</v>
      </c>
      <c r="D1836" s="10">
        <v>9</v>
      </c>
      <c r="E1836" s="12">
        <v>12465.541681209797</v>
      </c>
      <c r="F1836" s="10">
        <v>9</v>
      </c>
      <c r="G1836" s="17">
        <f t="shared" si="28"/>
        <v>2</v>
      </c>
    </row>
    <row r="1837" spans="1:7">
      <c r="A1837" s="8" t="s">
        <v>71</v>
      </c>
      <c r="B1837" s="8" t="s">
        <v>20</v>
      </c>
      <c r="C1837" s="10">
        <v>4</v>
      </c>
      <c r="D1837" s="10">
        <v>20</v>
      </c>
      <c r="E1837" s="12">
        <v>32311.654577379326</v>
      </c>
      <c r="F1837" s="10">
        <v>20</v>
      </c>
      <c r="G1837" s="17">
        <f t="shared" si="28"/>
        <v>4</v>
      </c>
    </row>
    <row r="1838" spans="1:7">
      <c r="A1838" s="8" t="s">
        <v>8</v>
      </c>
      <c r="B1838" s="8" t="s">
        <v>20</v>
      </c>
      <c r="C1838" s="10">
        <v>2</v>
      </c>
      <c r="D1838" s="10">
        <v>2</v>
      </c>
      <c r="E1838" s="12">
        <v>7123.1666749770275</v>
      </c>
      <c r="F1838" s="10">
        <v>2</v>
      </c>
      <c r="G1838" s="17">
        <f t="shared" si="28"/>
        <v>0</v>
      </c>
    </row>
    <row r="1839" spans="1:7">
      <c r="A1839" s="8" t="s">
        <v>179</v>
      </c>
      <c r="B1839" s="8" t="s">
        <v>52</v>
      </c>
      <c r="C1839" s="10">
        <v>5</v>
      </c>
      <c r="D1839" s="10">
        <v>15</v>
      </c>
      <c r="E1839" s="12">
        <v>100000</v>
      </c>
      <c r="F1839" s="10">
        <v>15</v>
      </c>
      <c r="G1839" s="17">
        <f t="shared" si="28"/>
        <v>3</v>
      </c>
    </row>
    <row r="1840" spans="1:7">
      <c r="A1840" s="8" t="s">
        <v>672</v>
      </c>
      <c r="B1840" s="8" t="s">
        <v>310</v>
      </c>
      <c r="C1840" s="10">
        <v>4</v>
      </c>
      <c r="D1840" s="10">
        <v>4</v>
      </c>
      <c r="E1840" s="12">
        <v>59819.107020370408</v>
      </c>
      <c r="F1840" s="10">
        <v>4</v>
      </c>
      <c r="G1840" s="17">
        <f t="shared" si="28"/>
        <v>1</v>
      </c>
    </row>
    <row r="1841" spans="1:7">
      <c r="A1841" s="8" t="s">
        <v>8</v>
      </c>
      <c r="B1841" s="8" t="s">
        <v>20</v>
      </c>
      <c r="C1841" s="10">
        <v>5</v>
      </c>
      <c r="D1841" s="10">
        <v>1</v>
      </c>
      <c r="E1841" s="12">
        <v>25000</v>
      </c>
      <c r="F1841" s="10">
        <v>1.5</v>
      </c>
      <c r="G1841" s="17">
        <f t="shared" si="28"/>
        <v>0</v>
      </c>
    </row>
    <row r="1842" spans="1:7">
      <c r="A1842" s="8" t="s">
        <v>8</v>
      </c>
      <c r="B1842" s="8" t="s">
        <v>20</v>
      </c>
      <c r="C1842" s="10">
        <v>3</v>
      </c>
      <c r="D1842" s="10">
        <v>10</v>
      </c>
      <c r="E1842" s="12">
        <v>5000</v>
      </c>
      <c r="F1842" s="10">
        <v>10</v>
      </c>
      <c r="G1842" s="17">
        <f t="shared" si="28"/>
        <v>2</v>
      </c>
    </row>
    <row r="1843" spans="1:7">
      <c r="A1843" s="8" t="s">
        <v>84</v>
      </c>
      <c r="B1843" s="8" t="s">
        <v>310</v>
      </c>
      <c r="C1843" s="10">
        <v>5</v>
      </c>
      <c r="D1843" s="10">
        <v>3</v>
      </c>
      <c r="E1843" s="12">
        <v>64254.308353366054</v>
      </c>
      <c r="F1843" s="10">
        <v>3</v>
      </c>
      <c r="G1843" s="17">
        <f t="shared" si="28"/>
        <v>1</v>
      </c>
    </row>
    <row r="1844" spans="1:7">
      <c r="A1844" s="8" t="s">
        <v>24</v>
      </c>
      <c r="B1844" s="8" t="s">
        <v>52</v>
      </c>
      <c r="C1844" s="10">
        <v>4</v>
      </c>
      <c r="D1844" s="10">
        <v>6</v>
      </c>
      <c r="E1844" s="12">
        <v>76223.966339496474</v>
      </c>
      <c r="F1844" s="10">
        <v>6</v>
      </c>
      <c r="G1844" s="17">
        <f t="shared" si="28"/>
        <v>1</v>
      </c>
    </row>
    <row r="1845" spans="1:7">
      <c r="A1845" s="8" t="s">
        <v>877</v>
      </c>
      <c r="B1845" s="8" t="s">
        <v>279</v>
      </c>
      <c r="C1845" s="10">
        <v>3</v>
      </c>
      <c r="D1845" s="10">
        <v>20</v>
      </c>
      <c r="E1845" s="12">
        <v>102542.54233725216</v>
      </c>
      <c r="F1845" s="10">
        <v>20</v>
      </c>
      <c r="G1845" s="17">
        <f t="shared" si="28"/>
        <v>4</v>
      </c>
    </row>
    <row r="1846" spans="1:7">
      <c r="A1846" s="8" t="s">
        <v>15</v>
      </c>
      <c r="B1846" s="8" t="s">
        <v>20</v>
      </c>
      <c r="C1846" s="10">
        <v>5</v>
      </c>
      <c r="D1846" s="10">
        <v>1</v>
      </c>
      <c r="E1846" s="12">
        <v>46000</v>
      </c>
      <c r="F1846" s="10">
        <v>1</v>
      </c>
      <c r="G1846" s="17">
        <f t="shared" si="28"/>
        <v>0</v>
      </c>
    </row>
    <row r="1847" spans="1:7">
      <c r="A1847" s="8" t="s">
        <v>8</v>
      </c>
      <c r="B1847" s="8" t="s">
        <v>20</v>
      </c>
      <c r="C1847" s="10">
        <v>5</v>
      </c>
      <c r="D1847" s="10">
        <v>2</v>
      </c>
      <c r="E1847" s="12">
        <v>5000</v>
      </c>
      <c r="F1847" s="10">
        <v>2</v>
      </c>
      <c r="G1847" s="17">
        <f t="shared" si="28"/>
        <v>0</v>
      </c>
    </row>
    <row r="1848" spans="1:7">
      <c r="A1848" s="8" t="s">
        <v>84</v>
      </c>
      <c r="B1848" s="8" t="s">
        <v>20</v>
      </c>
      <c r="C1848" s="10">
        <v>5</v>
      </c>
      <c r="D1848" s="10">
        <v>3</v>
      </c>
      <c r="E1848" s="12">
        <v>77819.106783521114</v>
      </c>
      <c r="F1848" s="10">
        <v>3</v>
      </c>
      <c r="G1848" s="17">
        <f t="shared" si="28"/>
        <v>1</v>
      </c>
    </row>
    <row r="1849" spans="1:7">
      <c r="A1849" s="8" t="s">
        <v>8</v>
      </c>
      <c r="B1849" s="8" t="s">
        <v>52</v>
      </c>
      <c r="C1849" s="10">
        <v>3</v>
      </c>
      <c r="D1849" s="10">
        <v>27</v>
      </c>
      <c r="E1849" s="12">
        <v>6232.7708406048987</v>
      </c>
      <c r="F1849" s="10">
        <v>27</v>
      </c>
      <c r="G1849" s="17">
        <f t="shared" si="28"/>
        <v>5</v>
      </c>
    </row>
    <row r="1850" spans="1:7">
      <c r="A1850" s="8" t="s">
        <v>71</v>
      </c>
      <c r="B1850" s="8" t="s">
        <v>20</v>
      </c>
      <c r="C1850" s="10">
        <v>5</v>
      </c>
      <c r="D1850" s="10">
        <v>34</v>
      </c>
      <c r="E1850" s="12">
        <v>55166.239522354947</v>
      </c>
      <c r="F1850" s="10">
        <v>34</v>
      </c>
      <c r="G1850" s="17">
        <f t="shared" si="28"/>
        <v>7</v>
      </c>
    </row>
    <row r="1851" spans="1:7">
      <c r="A1851" s="8" t="s">
        <v>15</v>
      </c>
      <c r="B1851" s="8" t="s">
        <v>310</v>
      </c>
      <c r="C1851" s="10">
        <v>3</v>
      </c>
      <c r="D1851" s="10">
        <v>5</v>
      </c>
      <c r="E1851" s="12">
        <v>45000</v>
      </c>
      <c r="F1851" s="10">
        <v>5</v>
      </c>
      <c r="G1851" s="17">
        <f t="shared" si="28"/>
        <v>1</v>
      </c>
    </row>
    <row r="1852" spans="1:7">
      <c r="A1852" s="8" t="s">
        <v>88</v>
      </c>
      <c r="B1852" s="8" t="s">
        <v>52</v>
      </c>
      <c r="C1852" s="10">
        <v>3</v>
      </c>
      <c r="D1852" s="10">
        <v>10</v>
      </c>
      <c r="E1852" s="12">
        <v>60000</v>
      </c>
      <c r="F1852" s="10">
        <v>10</v>
      </c>
      <c r="G1852" s="17">
        <f t="shared" si="28"/>
        <v>2</v>
      </c>
    </row>
    <row r="1853" spans="1:7">
      <c r="A1853" s="8" t="s">
        <v>15</v>
      </c>
      <c r="B1853" s="8" t="s">
        <v>20</v>
      </c>
      <c r="C1853" s="10">
        <v>4</v>
      </c>
      <c r="D1853" s="10">
        <v>5</v>
      </c>
      <c r="E1853" s="12">
        <v>43000</v>
      </c>
      <c r="F1853" s="10">
        <v>5</v>
      </c>
      <c r="G1853" s="17">
        <f t="shared" si="28"/>
        <v>1</v>
      </c>
    </row>
    <row r="1854" spans="1:7">
      <c r="A1854" s="8" t="s">
        <v>608</v>
      </c>
      <c r="B1854" s="8" t="s">
        <v>488</v>
      </c>
      <c r="C1854" s="10">
        <v>4</v>
      </c>
      <c r="D1854" s="10">
        <v>8</v>
      </c>
      <c r="E1854" s="12">
        <v>35571.184291765021</v>
      </c>
      <c r="F1854" s="10">
        <v>8</v>
      </c>
      <c r="G1854" s="17">
        <f t="shared" si="28"/>
        <v>2</v>
      </c>
    </row>
    <row r="1855" spans="1:7">
      <c r="A1855" s="8" t="s">
        <v>15</v>
      </c>
      <c r="B1855" s="8" t="s">
        <v>20</v>
      </c>
      <c r="C1855" s="10">
        <v>4</v>
      </c>
      <c r="D1855" s="10">
        <v>12</v>
      </c>
      <c r="E1855" s="12">
        <v>48000</v>
      </c>
      <c r="F1855" s="10">
        <v>12</v>
      </c>
      <c r="G1855" s="17">
        <f t="shared" si="28"/>
        <v>2</v>
      </c>
    </row>
    <row r="1856" spans="1:7">
      <c r="A1856" s="8" t="s">
        <v>84</v>
      </c>
      <c r="B1856" s="8" t="s">
        <v>52</v>
      </c>
      <c r="C1856" s="10">
        <v>2</v>
      </c>
      <c r="D1856" s="10">
        <v>8</v>
      </c>
      <c r="E1856" s="12">
        <v>122389.15876831629</v>
      </c>
      <c r="F1856" s="10">
        <v>8</v>
      </c>
      <c r="G1856" s="17">
        <f t="shared" si="28"/>
        <v>2</v>
      </c>
    </row>
    <row r="1857" spans="1:7">
      <c r="A1857" s="8" t="s">
        <v>8</v>
      </c>
      <c r="B1857" s="8" t="s">
        <v>20</v>
      </c>
      <c r="C1857" s="10">
        <v>3</v>
      </c>
      <c r="D1857" s="10">
        <v>4</v>
      </c>
      <c r="E1857" s="12">
        <v>4000</v>
      </c>
      <c r="F1857" s="10">
        <v>4</v>
      </c>
      <c r="G1857" s="17">
        <f t="shared" si="28"/>
        <v>1</v>
      </c>
    </row>
    <row r="1858" spans="1:7">
      <c r="A1858" s="8" t="s">
        <v>8</v>
      </c>
      <c r="B1858" s="8" t="s">
        <v>3999</v>
      </c>
      <c r="C1858" s="10">
        <v>4</v>
      </c>
      <c r="D1858" s="10">
        <v>3</v>
      </c>
      <c r="E1858" s="12">
        <v>4451.9791718606421</v>
      </c>
      <c r="F1858" s="10">
        <v>3</v>
      </c>
      <c r="G1858" s="17">
        <f t="shared" si="28"/>
        <v>1</v>
      </c>
    </row>
    <row r="1859" spans="1:7">
      <c r="A1859" s="8" t="s">
        <v>1991</v>
      </c>
      <c r="B1859" s="8" t="s">
        <v>3999</v>
      </c>
      <c r="C1859" s="10">
        <v>4</v>
      </c>
      <c r="D1859" s="10">
        <v>3</v>
      </c>
      <c r="E1859" s="12">
        <v>2953.8461538461538</v>
      </c>
      <c r="F1859" s="10">
        <v>3</v>
      </c>
      <c r="G1859" s="17">
        <f t="shared" ref="G1859:G1884" si="29">ROUND(F1859/5,0)</f>
        <v>1</v>
      </c>
    </row>
    <row r="1860" spans="1:7">
      <c r="A1860" s="8" t="s">
        <v>71</v>
      </c>
      <c r="B1860" s="8" t="s">
        <v>20</v>
      </c>
      <c r="C1860" s="10">
        <v>4</v>
      </c>
      <c r="D1860" s="10">
        <v>3</v>
      </c>
      <c r="E1860" s="12">
        <v>39404.456801682099</v>
      </c>
      <c r="F1860" s="10">
        <v>3</v>
      </c>
      <c r="G1860" s="17">
        <f t="shared" si="29"/>
        <v>1</v>
      </c>
    </row>
    <row r="1861" spans="1:7">
      <c r="A1861" s="8" t="s">
        <v>84</v>
      </c>
      <c r="B1861" s="8" t="s">
        <v>20</v>
      </c>
      <c r="C1861" s="10">
        <v>4</v>
      </c>
      <c r="D1861" s="10">
        <v>8</v>
      </c>
      <c r="E1861" s="12">
        <v>75473.31457379504</v>
      </c>
      <c r="F1861" s="10">
        <v>8</v>
      </c>
      <c r="G1861" s="17">
        <f t="shared" si="29"/>
        <v>2</v>
      </c>
    </row>
    <row r="1862" spans="1:7">
      <c r="A1862" s="8" t="s">
        <v>8</v>
      </c>
      <c r="B1862" s="8" t="s">
        <v>20</v>
      </c>
      <c r="C1862" s="10">
        <v>4</v>
      </c>
      <c r="D1862" s="10">
        <v>5</v>
      </c>
      <c r="E1862" s="12">
        <v>13355.937515581925</v>
      </c>
      <c r="F1862" s="10">
        <v>5</v>
      </c>
      <c r="G1862" s="17">
        <f t="shared" si="29"/>
        <v>1</v>
      </c>
    </row>
    <row r="1863" spans="1:7">
      <c r="A1863" s="8" t="s">
        <v>8</v>
      </c>
      <c r="B1863" s="8" t="s">
        <v>52</v>
      </c>
      <c r="C1863" s="10">
        <v>4</v>
      </c>
      <c r="D1863" s="10">
        <v>10</v>
      </c>
      <c r="E1863" s="12">
        <v>25000</v>
      </c>
      <c r="F1863" s="10">
        <v>10</v>
      </c>
      <c r="G1863" s="17">
        <f t="shared" si="29"/>
        <v>2</v>
      </c>
    </row>
    <row r="1864" spans="1:7">
      <c r="A1864" s="8" t="s">
        <v>8</v>
      </c>
      <c r="B1864" s="8" t="s">
        <v>20</v>
      </c>
      <c r="C1864" s="10">
        <v>4</v>
      </c>
      <c r="D1864" s="10">
        <v>2</v>
      </c>
      <c r="E1864" s="12">
        <v>7479.3250087258784</v>
      </c>
      <c r="F1864" s="10">
        <v>2</v>
      </c>
      <c r="G1864" s="17">
        <f t="shared" si="29"/>
        <v>0</v>
      </c>
    </row>
    <row r="1865" spans="1:7">
      <c r="A1865" s="8" t="s">
        <v>15</v>
      </c>
      <c r="B1865" s="8" t="s">
        <v>20</v>
      </c>
      <c r="C1865" s="10">
        <v>4</v>
      </c>
      <c r="D1865" s="10">
        <v>4</v>
      </c>
      <c r="E1865" s="12">
        <v>62000</v>
      </c>
      <c r="F1865" s="10">
        <v>4</v>
      </c>
      <c r="G1865" s="17">
        <f t="shared" si="29"/>
        <v>1</v>
      </c>
    </row>
    <row r="1866" spans="1:7">
      <c r="A1866" s="8" t="s">
        <v>15</v>
      </c>
      <c r="B1866" s="8" t="s">
        <v>20</v>
      </c>
      <c r="C1866" s="10">
        <v>4</v>
      </c>
      <c r="D1866" s="10">
        <v>1</v>
      </c>
      <c r="E1866" s="12">
        <v>48000</v>
      </c>
      <c r="F1866" s="10">
        <v>1</v>
      </c>
      <c r="G1866" s="17">
        <f t="shared" si="29"/>
        <v>0</v>
      </c>
    </row>
    <row r="1867" spans="1:7">
      <c r="A1867" s="8" t="s">
        <v>8</v>
      </c>
      <c r="B1867" s="8" t="s">
        <v>4000</v>
      </c>
      <c r="C1867" s="10">
        <v>4</v>
      </c>
      <c r="D1867" s="10">
        <v>3</v>
      </c>
      <c r="E1867" s="12">
        <v>5000</v>
      </c>
      <c r="F1867" s="10">
        <v>3</v>
      </c>
      <c r="G1867" s="17">
        <f t="shared" si="29"/>
        <v>1</v>
      </c>
    </row>
    <row r="1868" spans="1:7">
      <c r="A1868" s="8" t="s">
        <v>8</v>
      </c>
      <c r="B1868" s="8" t="s">
        <v>3999</v>
      </c>
      <c r="C1868" s="10">
        <v>5</v>
      </c>
      <c r="D1868" s="10">
        <v>6</v>
      </c>
      <c r="E1868" s="12">
        <v>4914.9850057341491</v>
      </c>
      <c r="F1868" s="10">
        <v>6</v>
      </c>
      <c r="G1868" s="17">
        <f t="shared" si="29"/>
        <v>1</v>
      </c>
    </row>
    <row r="1869" spans="1:7">
      <c r="A1869" s="8" t="s">
        <v>15</v>
      </c>
      <c r="B1869" s="8" t="s">
        <v>20</v>
      </c>
      <c r="C1869" s="10">
        <v>2</v>
      </c>
      <c r="D1869" s="10">
        <v>3</v>
      </c>
      <c r="E1869" s="12">
        <v>75000</v>
      </c>
      <c r="F1869" s="10">
        <v>3</v>
      </c>
      <c r="G1869" s="17">
        <f t="shared" si="29"/>
        <v>1</v>
      </c>
    </row>
    <row r="1870" spans="1:7">
      <c r="A1870" s="8" t="s">
        <v>8</v>
      </c>
      <c r="B1870" s="8" t="s">
        <v>20</v>
      </c>
      <c r="C1870" s="10">
        <v>1</v>
      </c>
      <c r="D1870" s="10">
        <v>1</v>
      </c>
      <c r="E1870" s="12">
        <v>4451.9791718606421</v>
      </c>
      <c r="F1870" s="10">
        <v>1.6</v>
      </c>
      <c r="G1870" s="17">
        <f t="shared" si="29"/>
        <v>0</v>
      </c>
    </row>
    <row r="1871" spans="1:7">
      <c r="A1871" s="8" t="s">
        <v>8</v>
      </c>
      <c r="B1871" s="8" t="s">
        <v>3999</v>
      </c>
      <c r="C1871" s="10">
        <v>5</v>
      </c>
      <c r="D1871" s="10">
        <v>6</v>
      </c>
      <c r="E1871" s="12">
        <v>8400</v>
      </c>
      <c r="F1871" s="10">
        <v>6</v>
      </c>
      <c r="G1871" s="17">
        <f t="shared" si="29"/>
        <v>1</v>
      </c>
    </row>
    <row r="1872" spans="1:7">
      <c r="A1872" s="8" t="s">
        <v>8</v>
      </c>
      <c r="B1872" s="8" t="s">
        <v>52</v>
      </c>
      <c r="C1872" s="10">
        <v>3</v>
      </c>
      <c r="D1872" s="10">
        <v>5</v>
      </c>
      <c r="E1872" s="12">
        <v>20000</v>
      </c>
      <c r="F1872" s="10">
        <v>5</v>
      </c>
      <c r="G1872" s="17">
        <f t="shared" si="29"/>
        <v>1</v>
      </c>
    </row>
    <row r="1873" spans="1:7">
      <c r="A1873" s="8" t="s">
        <v>15</v>
      </c>
      <c r="B1873" s="8" t="s">
        <v>4001</v>
      </c>
      <c r="C1873" s="10">
        <v>4</v>
      </c>
      <c r="D1873" s="10">
        <v>10</v>
      </c>
      <c r="E1873" s="12">
        <v>110000</v>
      </c>
      <c r="F1873" s="10">
        <v>10</v>
      </c>
      <c r="G1873" s="17">
        <f t="shared" si="29"/>
        <v>2</v>
      </c>
    </row>
    <row r="1874" spans="1:7">
      <c r="A1874" s="8" t="s">
        <v>15</v>
      </c>
      <c r="B1874" s="8" t="s">
        <v>20</v>
      </c>
      <c r="C1874" s="10">
        <v>5</v>
      </c>
      <c r="D1874" s="10">
        <v>3</v>
      </c>
      <c r="E1874" s="12">
        <v>50000</v>
      </c>
      <c r="F1874" s="10">
        <v>3.5</v>
      </c>
      <c r="G1874" s="17">
        <f t="shared" si="29"/>
        <v>1</v>
      </c>
    </row>
    <row r="1875" spans="1:7">
      <c r="A1875" s="8" t="s">
        <v>15</v>
      </c>
      <c r="B1875" s="8" t="s">
        <v>20</v>
      </c>
      <c r="C1875" s="10">
        <v>4</v>
      </c>
      <c r="D1875" s="10">
        <v>8</v>
      </c>
      <c r="E1875" s="12">
        <v>46000</v>
      </c>
      <c r="F1875" s="10">
        <v>8</v>
      </c>
      <c r="G1875" s="17">
        <f t="shared" si="29"/>
        <v>2</v>
      </c>
    </row>
    <row r="1876" spans="1:7">
      <c r="A1876" s="8" t="s">
        <v>15</v>
      </c>
      <c r="B1876" s="8" t="s">
        <v>20</v>
      </c>
      <c r="C1876" s="10">
        <v>5</v>
      </c>
      <c r="D1876" s="10">
        <v>15</v>
      </c>
      <c r="E1876" s="12">
        <v>115000</v>
      </c>
      <c r="F1876" s="10">
        <v>15</v>
      </c>
      <c r="G1876" s="17">
        <f t="shared" si="29"/>
        <v>3</v>
      </c>
    </row>
    <row r="1877" spans="1:7">
      <c r="A1877" s="8" t="s">
        <v>8</v>
      </c>
      <c r="B1877" s="8" t="s">
        <v>20</v>
      </c>
      <c r="C1877" s="10">
        <v>4</v>
      </c>
      <c r="D1877" s="10">
        <v>3</v>
      </c>
      <c r="E1877" s="12">
        <v>3205.4250037396623</v>
      </c>
      <c r="F1877" s="10">
        <v>3</v>
      </c>
      <c r="G1877" s="17">
        <f t="shared" si="29"/>
        <v>1</v>
      </c>
    </row>
    <row r="1878" spans="1:7">
      <c r="A1878" s="8" t="s">
        <v>983</v>
      </c>
      <c r="B1878" s="8" t="s">
        <v>52</v>
      </c>
      <c r="C1878" s="10">
        <v>3</v>
      </c>
      <c r="D1878" s="10">
        <v>20</v>
      </c>
      <c r="E1878" s="12">
        <v>76223.966339496474</v>
      </c>
      <c r="F1878" s="10">
        <v>20</v>
      </c>
      <c r="G1878" s="17">
        <f t="shared" si="29"/>
        <v>4</v>
      </c>
    </row>
    <row r="1879" spans="1:7">
      <c r="A1879" s="8" t="s">
        <v>48</v>
      </c>
      <c r="B1879" s="8" t="s">
        <v>20</v>
      </c>
      <c r="C1879" s="10">
        <v>4</v>
      </c>
      <c r="D1879" s="10">
        <v>21</v>
      </c>
      <c r="E1879" s="12">
        <v>52500</v>
      </c>
      <c r="F1879" s="10">
        <v>21</v>
      </c>
      <c r="G1879" s="17">
        <f t="shared" si="29"/>
        <v>4</v>
      </c>
    </row>
    <row r="1880" spans="1:7">
      <c r="A1880" s="8" t="s">
        <v>2004</v>
      </c>
      <c r="B1880" s="8" t="s">
        <v>4001</v>
      </c>
      <c r="C1880" s="10">
        <v>4</v>
      </c>
      <c r="D1880" s="10">
        <v>4</v>
      </c>
      <c r="E1880" s="12">
        <v>100800</v>
      </c>
      <c r="F1880" s="10">
        <v>4</v>
      </c>
      <c r="G1880" s="17">
        <f t="shared" si="29"/>
        <v>1</v>
      </c>
    </row>
    <row r="1881" spans="1:7">
      <c r="A1881" s="8" t="s">
        <v>8</v>
      </c>
      <c r="B1881" s="8" t="s">
        <v>4000</v>
      </c>
      <c r="C1881" s="10">
        <v>5</v>
      </c>
      <c r="D1881" s="10">
        <v>5</v>
      </c>
      <c r="E1881" s="12">
        <v>21000</v>
      </c>
      <c r="F1881" s="10">
        <v>5</v>
      </c>
      <c r="G1881" s="17">
        <f t="shared" si="29"/>
        <v>1</v>
      </c>
    </row>
    <row r="1882" spans="1:7">
      <c r="A1882" s="8" t="s">
        <v>15</v>
      </c>
      <c r="B1882" s="8" t="s">
        <v>20</v>
      </c>
      <c r="C1882" s="10">
        <v>2</v>
      </c>
      <c r="D1882" s="10">
        <v>3</v>
      </c>
      <c r="E1882" s="12">
        <v>40000</v>
      </c>
      <c r="F1882" s="10">
        <v>3</v>
      </c>
      <c r="G1882" s="17">
        <f t="shared" si="29"/>
        <v>1</v>
      </c>
    </row>
    <row r="1883" spans="1:7">
      <c r="A1883" s="8" t="s">
        <v>15</v>
      </c>
      <c r="B1883" s="8" t="s">
        <v>20</v>
      </c>
      <c r="C1883" s="10">
        <v>5</v>
      </c>
      <c r="D1883" s="10">
        <v>5</v>
      </c>
      <c r="E1883" s="12">
        <v>46359</v>
      </c>
      <c r="F1883" s="10">
        <v>5</v>
      </c>
      <c r="G1883" s="17">
        <f t="shared" si="29"/>
        <v>1</v>
      </c>
    </row>
    <row r="1884" spans="1:7">
      <c r="A1884" s="8" t="s">
        <v>15</v>
      </c>
      <c r="B1884" s="8" t="s">
        <v>20</v>
      </c>
      <c r="C1884" s="10">
        <v>4</v>
      </c>
      <c r="D1884" s="10">
        <v>10</v>
      </c>
      <c r="E1884" s="12">
        <v>70000</v>
      </c>
      <c r="F1884" s="10">
        <v>10</v>
      </c>
      <c r="G1884" s="17">
        <f t="shared" si="29"/>
        <v>2</v>
      </c>
    </row>
  </sheetData>
  <sortState ref="H2:H1884">
    <sortCondition ref="H2"/>
  </sortState>
  <conditionalFormatting sqref="A2:F1884">
    <cfRule type="expression" dxfId="2" priority="1">
      <formula>#REF!="ERR"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T127"/>
  <sheetViews>
    <sheetView showGridLines="0" tabSelected="1" topLeftCell="A2" zoomScaleNormal="100" workbookViewId="0">
      <pane xSplit="19" topLeftCell="T1" activePane="topRight" state="frozen"/>
      <selection activeCell="A2" sqref="A2"/>
      <selection pane="topRight" activeCell="A22" sqref="A22"/>
    </sheetView>
  </sheetViews>
  <sheetFormatPr defaultRowHeight="15"/>
  <cols>
    <col min="1" max="1" width="18.42578125" style="18" bestFit="1" customWidth="1"/>
    <col min="2" max="2" width="0.42578125" style="18" customWidth="1"/>
    <col min="3" max="3" width="12.5703125" style="18" bestFit="1" customWidth="1"/>
    <col min="4" max="4" width="23.42578125" style="18" customWidth="1"/>
    <col min="5" max="5" width="11.5703125" style="18" bestFit="1" customWidth="1"/>
    <col min="6" max="16" width="9.140625" style="18"/>
    <col min="17" max="17" width="2.7109375" style="18" customWidth="1"/>
    <col min="18" max="18" width="4.28515625" style="18" customWidth="1"/>
    <col min="19" max="19" width="50.7109375" style="18" customWidth="1"/>
    <col min="20" max="22" width="9.140625" style="18"/>
    <col min="23" max="23" width="20.85546875" style="18" bestFit="1" customWidth="1"/>
    <col min="24" max="24" width="2" style="18" bestFit="1" customWidth="1"/>
    <col min="25" max="25" width="9.140625" style="18"/>
    <col min="26" max="26" width="9.140625" style="18" bestFit="1" customWidth="1"/>
    <col min="27" max="16384" width="9.140625" style="18"/>
  </cols>
  <sheetData>
    <row r="1" spans="1:26" customFormat="1" hidden="1">
      <c r="W1" s="10" t="s">
        <v>4015</v>
      </c>
      <c r="X1" s="31">
        <v>1</v>
      </c>
    </row>
    <row r="2" spans="1:26" ht="23.25" customHeight="1">
      <c r="A2" s="38" t="s">
        <v>4044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W2" s="19" t="s">
        <v>1074</v>
      </c>
      <c r="X2" s="30">
        <v>3</v>
      </c>
      <c r="Y2" s="18">
        <f>IF(X1=1,4,IF(X1=2,48,60))</f>
        <v>4</v>
      </c>
      <c r="Z2" s="18">
        <f>IF(X2=1,15,IF(X2=2,26,37))</f>
        <v>37</v>
      </c>
    </row>
    <row r="3" spans="1:26">
      <c r="A3" s="36" t="s">
        <v>4017</v>
      </c>
      <c r="B3" s="37"/>
      <c r="C3" s="20" t="s">
        <v>4018</v>
      </c>
      <c r="W3" s="19" t="s">
        <v>4014</v>
      </c>
    </row>
    <row r="4" spans="1:26">
      <c r="A4" s="34" t="str">
        <f ca="1">INDIRECT(CONCATENATE("Sheet6!",Sheet6!C4))</f>
        <v>Lesotho</v>
      </c>
      <c r="B4" s="35"/>
      <c r="C4" s="21">
        <f ca="1">INDIRECT(CONCATENATE("Sheet6!",Sheet6!D4))</f>
        <v>177600</v>
      </c>
      <c r="W4" s="19" t="s">
        <v>1331</v>
      </c>
    </row>
    <row r="5" spans="1:26">
      <c r="A5" s="34" t="str">
        <f ca="1">INDIRECT(CONCATENATE("Sheet6!",Sheet6!C5))</f>
        <v>Switzerland</v>
      </c>
      <c r="B5" s="35"/>
      <c r="C5" s="21">
        <f ca="1">INDIRECT(CONCATENATE("Sheet6!",Sheet6!D5))</f>
        <v>137525.55715529469</v>
      </c>
      <c r="W5" s="19" t="s">
        <v>1860</v>
      </c>
    </row>
    <row r="6" spans="1:26">
      <c r="A6" s="34" t="str">
        <f ca="1">INDIRECT(CONCATENATE("Sheet6!",Sheet6!C6))</f>
        <v>Europe</v>
      </c>
      <c r="B6" s="35"/>
      <c r="C6" s="21">
        <f ca="1">INDIRECT(CONCATENATE("Sheet6!",Sheet6!D6))</f>
        <v>123889.35329046159</v>
      </c>
      <c r="W6" s="19" t="s">
        <v>992</v>
      </c>
    </row>
    <row r="7" spans="1:26">
      <c r="A7" s="34" t="str">
        <f ca="1">INDIRECT(CONCATENATE("Sheet6!",Sheet6!C7))</f>
        <v>Oman</v>
      </c>
      <c r="B7" s="35"/>
      <c r="C7" s="21">
        <f ca="1">INDIRECT(CONCATENATE("Sheet6!",Sheet6!D7))</f>
        <v>100800</v>
      </c>
      <c r="W7" s="19" t="s">
        <v>1126</v>
      </c>
    </row>
    <row r="8" spans="1:26">
      <c r="A8" s="34" t="str">
        <f ca="1">INDIRECT(CONCATENATE("Sheet6!",Sheet6!C8))</f>
        <v>Uganda</v>
      </c>
      <c r="B8" s="35"/>
      <c r="C8" s="21">
        <f ca="1">INDIRECT(CONCATENATE("Sheet6!",Sheet6!D8))</f>
        <v>100000</v>
      </c>
      <c r="W8" s="19" t="s">
        <v>84</v>
      </c>
    </row>
    <row r="9" spans="1:26" ht="1.5" customHeight="1">
      <c r="W9" s="19" t="s">
        <v>1519</v>
      </c>
    </row>
    <row r="10" spans="1:26">
      <c r="A10" s="36" t="s">
        <v>4019</v>
      </c>
      <c r="B10" s="37"/>
      <c r="C10" s="20" t="s">
        <v>4018</v>
      </c>
      <c r="W10" s="19" t="s">
        <v>1773</v>
      </c>
    </row>
    <row r="11" spans="1:26">
      <c r="A11" s="34" t="str">
        <f ca="1">INDIRECT(CONCATENATE("Sheet6!",Sheet6!H4))</f>
        <v>CXO or Top Mgmt.</v>
      </c>
      <c r="B11" s="35"/>
      <c r="C11" s="21">
        <f ca="1">INDIRECT(CONCATENATE("Sheet6!",Sheet6!I4))</f>
        <v>97265.875618660837</v>
      </c>
      <c r="W11" s="19" t="s">
        <v>1951</v>
      </c>
    </row>
    <row r="12" spans="1:26">
      <c r="A12" s="34" t="str">
        <f ca="1">INDIRECT(CONCATENATE("Sheet6!",Sheet6!H5))</f>
        <v>Controller</v>
      </c>
      <c r="B12" s="35"/>
      <c r="C12" s="21">
        <f ca="1">INDIRECT(CONCATENATE("Sheet6!",Sheet6!I5))</f>
        <v>65103.929025765538</v>
      </c>
      <c r="W12" s="19" t="s">
        <v>425</v>
      </c>
    </row>
    <row r="13" spans="1:26">
      <c r="A13" s="34" t="str">
        <f ca="1">INDIRECT(CONCATENATE("Sheet6!",Sheet6!H6))</f>
        <v>Consultant</v>
      </c>
      <c r="B13" s="35"/>
      <c r="C13" s="21">
        <f ca="1">INDIRECT(CONCATENATE("Sheet6!",Sheet6!I6))</f>
        <v>62950.733221147333</v>
      </c>
      <c r="W13" s="19" t="s">
        <v>59</v>
      </c>
    </row>
    <row r="14" spans="1:26">
      <c r="A14" s="34" t="str">
        <f ca="1">INDIRECT(CONCATENATE("Sheet6!",Sheet6!H7))</f>
        <v>Specialist</v>
      </c>
      <c r="B14" s="35"/>
      <c r="C14" s="21">
        <f ca="1">INDIRECT(CONCATENATE("Sheet6!",Sheet6!I7))</f>
        <v>59812.969274133829</v>
      </c>
      <c r="W14" s="19" t="s">
        <v>292</v>
      </c>
    </row>
    <row r="15" spans="1:26">
      <c r="A15" s="34" t="str">
        <f ca="1">INDIRECT(CONCATENATE("Sheet6!",Sheet6!H8))</f>
        <v>Accountant</v>
      </c>
      <c r="B15" s="35"/>
      <c r="C15" s="21">
        <f ca="1">INDIRECT(CONCATENATE("Sheet6!",Sheet6!I8))</f>
        <v>54196.440581630908</v>
      </c>
      <c r="W15" s="19" t="s">
        <v>851</v>
      </c>
    </row>
    <row r="16" spans="1:26" ht="1.5" customHeight="1">
      <c r="A16" s="22"/>
      <c r="C16" s="23"/>
      <c r="W16" s="19" t="s">
        <v>1671</v>
      </c>
    </row>
    <row r="17" spans="1:26">
      <c r="A17" s="24" t="s">
        <v>4020</v>
      </c>
      <c r="C17" s="24" t="s">
        <v>4036</v>
      </c>
      <c r="W17" s="19" t="s">
        <v>111</v>
      </c>
    </row>
    <row r="18" spans="1:26">
      <c r="A18" s="29" t="s">
        <v>983</v>
      </c>
      <c r="C18" s="25" t="s">
        <v>4055</v>
      </c>
      <c r="W18" s="19" t="s">
        <v>143</v>
      </c>
    </row>
    <row r="19" spans="1:26">
      <c r="A19" s="29" t="s">
        <v>1860</v>
      </c>
      <c r="C19" s="26" t="s">
        <v>4041</v>
      </c>
      <c r="W19" s="19" t="s">
        <v>1707</v>
      </c>
    </row>
    <row r="20" spans="1:26">
      <c r="A20" s="29" t="s">
        <v>143</v>
      </c>
      <c r="C20" s="26" t="s">
        <v>4037</v>
      </c>
      <c r="W20" s="19" t="s">
        <v>799</v>
      </c>
    </row>
    <row r="21" spans="1:26">
      <c r="A21" s="29"/>
      <c r="C21" s="26" t="s">
        <v>4038</v>
      </c>
      <c r="W21" s="19" t="s">
        <v>88</v>
      </c>
      <c r="Z21" s="18" t="str">
        <f>'Filtered Data by Country'!D3</f>
        <v/>
      </c>
    </row>
    <row r="22" spans="1:26">
      <c r="A22" s="29"/>
      <c r="C22" s="27"/>
      <c r="W22" s="19" t="s">
        <v>1497</v>
      </c>
    </row>
    <row r="23" spans="1:26">
      <c r="A23" s="29"/>
      <c r="C23" s="28" t="s">
        <v>4040</v>
      </c>
      <c r="W23" s="19" t="s">
        <v>639</v>
      </c>
    </row>
    <row r="24" spans="1:26">
      <c r="A24" s="29"/>
      <c r="C24" s="26" t="s">
        <v>4039</v>
      </c>
      <c r="W24" s="19" t="s">
        <v>690</v>
      </c>
    </row>
    <row r="25" spans="1:26">
      <c r="A25" s="29"/>
      <c r="C25" s="26" t="s">
        <v>4037</v>
      </c>
      <c r="W25" s="19" t="s">
        <v>184</v>
      </c>
    </row>
    <row r="26" spans="1:26">
      <c r="A26" s="29"/>
      <c r="C26" s="26" t="s">
        <v>4038</v>
      </c>
      <c r="W26" s="19" t="s">
        <v>499</v>
      </c>
    </row>
    <row r="27" spans="1:26">
      <c r="A27" s="29"/>
      <c r="C27" s="27"/>
      <c r="W27" s="19" t="s">
        <v>935</v>
      </c>
    </row>
    <row r="28" spans="1:26">
      <c r="W28" s="19" t="s">
        <v>1052</v>
      </c>
    </row>
    <row r="29" spans="1:26">
      <c r="W29" s="19" t="s">
        <v>877</v>
      </c>
    </row>
    <row r="30" spans="1:26">
      <c r="W30" s="19" t="s">
        <v>526</v>
      </c>
    </row>
    <row r="31" spans="1:26">
      <c r="W31" s="19" t="s">
        <v>359</v>
      </c>
    </row>
    <row r="32" spans="1:26">
      <c r="W32" s="19" t="s">
        <v>847</v>
      </c>
    </row>
    <row r="33" spans="23:23">
      <c r="W33" s="19" t="s">
        <v>574</v>
      </c>
    </row>
    <row r="34" spans="23:23">
      <c r="W34" s="19" t="s">
        <v>1991</v>
      </c>
    </row>
    <row r="35" spans="23:23">
      <c r="W35" s="19" t="s">
        <v>983</v>
      </c>
    </row>
    <row r="36" spans="23:23">
      <c r="W36" s="19" t="s">
        <v>515</v>
      </c>
    </row>
    <row r="37" spans="23:23">
      <c r="W37" s="19" t="s">
        <v>106</v>
      </c>
    </row>
    <row r="38" spans="23:23">
      <c r="W38" s="19" t="s">
        <v>24</v>
      </c>
    </row>
    <row r="39" spans="23:23">
      <c r="W39" s="19" t="s">
        <v>1503</v>
      </c>
    </row>
    <row r="40" spans="23:23">
      <c r="W40" s="19" t="s">
        <v>169</v>
      </c>
    </row>
    <row r="41" spans="23:23">
      <c r="W41" s="19" t="s">
        <v>680</v>
      </c>
    </row>
    <row r="42" spans="23:23">
      <c r="W42" s="19" t="s">
        <v>1933</v>
      </c>
    </row>
    <row r="43" spans="23:23">
      <c r="W43" s="19" t="s">
        <v>38</v>
      </c>
    </row>
    <row r="44" spans="23:23">
      <c r="W44" s="19" t="s">
        <v>21</v>
      </c>
    </row>
    <row r="45" spans="23:23">
      <c r="W45" s="19" t="s">
        <v>8</v>
      </c>
    </row>
    <row r="46" spans="23:23">
      <c r="W46" s="19" t="s">
        <v>726</v>
      </c>
    </row>
    <row r="47" spans="23:23">
      <c r="W47" s="19" t="s">
        <v>512</v>
      </c>
    </row>
    <row r="48" spans="23:23">
      <c r="W48" s="19" t="s">
        <v>36</v>
      </c>
    </row>
    <row r="49" spans="23:23">
      <c r="W49" s="19" t="s">
        <v>416</v>
      </c>
    </row>
    <row r="50" spans="23:23">
      <c r="W50" s="19" t="s">
        <v>895</v>
      </c>
    </row>
    <row r="51" spans="23:23">
      <c r="W51" s="19" t="s">
        <v>654</v>
      </c>
    </row>
    <row r="52" spans="23:23">
      <c r="W52" s="19" t="s">
        <v>1344</v>
      </c>
    </row>
    <row r="53" spans="23:23">
      <c r="W53" s="19" t="s">
        <v>1176</v>
      </c>
    </row>
    <row r="54" spans="23:23">
      <c r="W54" s="19" t="s">
        <v>1043</v>
      </c>
    </row>
    <row r="55" spans="23:23">
      <c r="W55" s="19" t="s">
        <v>1371</v>
      </c>
    </row>
    <row r="56" spans="23:23">
      <c r="W56" s="19" t="s">
        <v>1745</v>
      </c>
    </row>
    <row r="57" spans="23:23">
      <c r="W57" s="19" t="s">
        <v>1700</v>
      </c>
    </row>
    <row r="58" spans="23:23">
      <c r="W58" s="19" t="s">
        <v>818</v>
      </c>
    </row>
    <row r="59" spans="23:23">
      <c r="W59" s="19" t="s">
        <v>1118</v>
      </c>
    </row>
    <row r="60" spans="23:23">
      <c r="W60" s="19" t="s">
        <v>1771</v>
      </c>
    </row>
    <row r="61" spans="23:23">
      <c r="W61" s="19" t="s">
        <v>166</v>
      </c>
    </row>
    <row r="62" spans="23:23">
      <c r="W62" s="19" t="s">
        <v>1411</v>
      </c>
    </row>
    <row r="63" spans="23:23">
      <c r="W63" s="19" t="s">
        <v>1291</v>
      </c>
    </row>
    <row r="64" spans="23:23">
      <c r="W64" s="19" t="s">
        <v>1731</v>
      </c>
    </row>
    <row r="65" spans="23:23">
      <c r="W65" s="19" t="s">
        <v>577</v>
      </c>
    </row>
    <row r="66" spans="23:23">
      <c r="W66" s="19" t="s">
        <v>1444</v>
      </c>
    </row>
    <row r="67" spans="23:23">
      <c r="W67" s="19" t="s">
        <v>1679</v>
      </c>
    </row>
    <row r="68" spans="23:23">
      <c r="W68" s="19" t="s">
        <v>628</v>
      </c>
    </row>
    <row r="69" spans="23:23">
      <c r="W69" s="19" t="s">
        <v>672</v>
      </c>
    </row>
    <row r="70" spans="23:23">
      <c r="W70" s="19" t="s">
        <v>870</v>
      </c>
    </row>
    <row r="71" spans="23:23">
      <c r="W71" s="19" t="s">
        <v>583</v>
      </c>
    </row>
    <row r="72" spans="23:23">
      <c r="W72" s="19" t="s">
        <v>2004</v>
      </c>
    </row>
    <row r="73" spans="23:23">
      <c r="W73" s="19" t="s">
        <v>17</v>
      </c>
    </row>
    <row r="74" spans="23:23">
      <c r="W74" s="19" t="s">
        <v>136</v>
      </c>
    </row>
    <row r="75" spans="23:23">
      <c r="W75" s="19" t="s">
        <v>1156</v>
      </c>
    </row>
    <row r="76" spans="23:23">
      <c r="W76" s="19" t="s">
        <v>1722</v>
      </c>
    </row>
    <row r="77" spans="23:23">
      <c r="W77" s="19" t="s">
        <v>347</v>
      </c>
    </row>
    <row r="78" spans="23:23">
      <c r="W78" s="19" t="s">
        <v>75</v>
      </c>
    </row>
    <row r="79" spans="23:23">
      <c r="W79" s="19" t="s">
        <v>30</v>
      </c>
    </row>
    <row r="80" spans="23:23">
      <c r="W80" s="19" t="s">
        <v>1011</v>
      </c>
    </row>
    <row r="81" spans="23:23">
      <c r="W81" s="19" t="s">
        <v>567</v>
      </c>
    </row>
    <row r="82" spans="23:23">
      <c r="W82" s="19" t="s">
        <v>1306</v>
      </c>
    </row>
    <row r="83" spans="23:23">
      <c r="W83" s="19" t="s">
        <v>73</v>
      </c>
    </row>
    <row r="84" spans="23:23">
      <c r="W84" s="19" t="s">
        <v>65</v>
      </c>
    </row>
    <row r="85" spans="23:23">
      <c r="W85" s="19" t="s">
        <v>133</v>
      </c>
    </row>
    <row r="86" spans="23:23">
      <c r="W86" s="19" t="s">
        <v>644</v>
      </c>
    </row>
    <row r="87" spans="23:23">
      <c r="W87" s="19" t="s">
        <v>171</v>
      </c>
    </row>
    <row r="88" spans="23:23">
      <c r="W88" s="19" t="s">
        <v>1804</v>
      </c>
    </row>
    <row r="89" spans="23:23">
      <c r="W89" s="19" t="s">
        <v>1066</v>
      </c>
    </row>
    <row r="90" spans="23:23">
      <c r="W90" s="19" t="s">
        <v>548</v>
      </c>
    </row>
    <row r="91" spans="23:23">
      <c r="W91" s="19" t="s">
        <v>48</v>
      </c>
    </row>
    <row r="92" spans="23:23">
      <c r="W92" s="19" t="s">
        <v>608</v>
      </c>
    </row>
    <row r="93" spans="23:23">
      <c r="W93" s="19" t="s">
        <v>716</v>
      </c>
    </row>
    <row r="94" spans="23:23">
      <c r="W94" s="19" t="s">
        <v>447</v>
      </c>
    </row>
    <row r="95" spans="23:23">
      <c r="W95" s="19" t="s">
        <v>46</v>
      </c>
    </row>
    <row r="96" spans="23:23">
      <c r="W96" s="19" t="s">
        <v>299</v>
      </c>
    </row>
    <row r="97" spans="23:23">
      <c r="W97" s="19" t="s">
        <v>1809</v>
      </c>
    </row>
    <row r="98" spans="23:23">
      <c r="W98" s="19" t="s">
        <v>197</v>
      </c>
    </row>
    <row r="99" spans="23:23">
      <c r="W99" s="19" t="s">
        <v>179</v>
      </c>
    </row>
    <row r="100" spans="23:23">
      <c r="W100" s="19" t="s">
        <v>1458</v>
      </c>
    </row>
    <row r="101" spans="23:23">
      <c r="W101" s="19" t="s">
        <v>71</v>
      </c>
    </row>
    <row r="102" spans="23:23">
      <c r="W102" s="19" t="s">
        <v>27</v>
      </c>
    </row>
    <row r="103" spans="23:23">
      <c r="W103" s="19" t="s">
        <v>989</v>
      </c>
    </row>
    <row r="104" spans="23:23">
      <c r="W104" s="19" t="s">
        <v>15</v>
      </c>
    </row>
    <row r="105" spans="23:23">
      <c r="W105" s="19" t="s">
        <v>1027</v>
      </c>
    </row>
    <row r="106" spans="23:23">
      <c r="W106" s="19" t="s">
        <v>1676</v>
      </c>
    </row>
    <row r="107" spans="23:23">
      <c r="W107" s="19" t="s">
        <v>1086</v>
      </c>
    </row>
    <row r="108" spans="23:23">
      <c r="W108" s="19" t="s">
        <v>1055</v>
      </c>
    </row>
    <row r="109" spans="23:23">
      <c r="W109" s="19"/>
    </row>
    <row r="110" spans="23:23">
      <c r="W110" s="19"/>
    </row>
    <row r="111" spans="23:23">
      <c r="W111" s="19"/>
    </row>
    <row r="112" spans="23:23">
      <c r="W112" s="19"/>
    </row>
    <row r="113" spans="23:46">
      <c r="W113" s="19"/>
    </row>
    <row r="114" spans="23:46">
      <c r="W114" s="19"/>
    </row>
    <row r="115" spans="23:46">
      <c r="W115" s="19"/>
    </row>
    <row r="116" spans="23:46">
      <c r="Z116" s="18" t="s">
        <v>4042</v>
      </c>
      <c r="AK116" s="18" t="s">
        <v>4043</v>
      </c>
    </row>
    <row r="117" spans="23:46">
      <c r="X117" s="18" t="s">
        <v>4056</v>
      </c>
      <c r="Z117" s="18" t="str">
        <f ca="1">IF(INDIRECT(CONCATENATE("'Filtered Data by Country'!",ADDRESS(ROW()-115,COLUMN()-26+$Y$2)))&lt;&gt;"",INDIRECT(CONCATENATE("'Filtered Data by Country'!",ADDRESS(ROW()-115,COLUMN()-26+$Y$2))),NA())</f>
        <v>Analyst</v>
      </c>
      <c r="AA117" s="18" t="str">
        <f t="shared" ref="AA117:AI117" ca="1" si="0">IF(INDIRECT(CONCATENATE("'Filtered Data by Country'!",ADDRESS(ROW()-115,COLUMN()-26+$Y$2)))&lt;&gt;"",INDIRECT(CONCATENATE("'Filtered Data by Country'!",ADDRESS(ROW()-115,COLUMN()-26+$Y$2))),NA())</f>
        <v>Controller</v>
      </c>
      <c r="AB117" s="18" t="str">
        <f t="shared" ca="1" si="0"/>
        <v>Engineer</v>
      </c>
      <c r="AC117" s="18" t="str">
        <f t="shared" ca="1" si="0"/>
        <v>Manager</v>
      </c>
      <c r="AD117" s="18" t="str">
        <f t="shared" ca="1" si="0"/>
        <v>CXO or Top Mgmt.</v>
      </c>
      <c r="AE117" s="18" t="str">
        <f t="shared" ca="1" si="0"/>
        <v>Accountant</v>
      </c>
      <c r="AF117" s="18" t="str">
        <f t="shared" ca="1" si="0"/>
        <v>Specialist</v>
      </c>
      <c r="AG117" s="18" t="str">
        <f t="shared" ca="1" si="0"/>
        <v>Reporting</v>
      </c>
      <c r="AH117" s="18" t="str">
        <f t="shared" ca="1" si="0"/>
        <v>Consultant</v>
      </c>
      <c r="AI117" s="18" t="str">
        <f t="shared" ca="1" si="0"/>
        <v>Misc.</v>
      </c>
      <c r="AK117" s="18" t="str">
        <f ca="1">IF(INDIRECT(CONCATENATE("'Filtered Data by Country'!",ADDRESS(ROW()-115,COLUMN()-37+$Z$2)))&lt;&gt;"",INDIRECT(CONCATENATE("'Filtered Data by Country'!",ADDRESS(ROW()-115,COLUMN()-37+$Z$2))),NA())</f>
        <v>Analyst</v>
      </c>
      <c r="AL117" s="18" t="str">
        <f t="shared" ref="AL117:AT117" ca="1" si="1">IF(INDIRECT(CONCATENATE("'Filtered Data by Country'!",ADDRESS(ROW()-115,COLUMN()-37+$Z$2)))&lt;&gt;"",INDIRECT(CONCATENATE("'Filtered Data by Country'!",ADDRESS(ROW()-115,COLUMN()-37+$Z$2))),NA())</f>
        <v>Controller</v>
      </c>
      <c r="AM117" s="18" t="str">
        <f t="shared" ca="1" si="1"/>
        <v>Engineer</v>
      </c>
      <c r="AN117" s="18" t="str">
        <f t="shared" ca="1" si="1"/>
        <v>Manager</v>
      </c>
      <c r="AO117" s="18" t="str">
        <f t="shared" ca="1" si="1"/>
        <v>CXO or Top Mgmt.</v>
      </c>
      <c r="AP117" s="18" t="str">
        <f t="shared" ca="1" si="1"/>
        <v>Accountant</v>
      </c>
      <c r="AQ117" s="18" t="str">
        <f t="shared" ca="1" si="1"/>
        <v>Specialist</v>
      </c>
      <c r="AR117" s="18" t="str">
        <f t="shared" ca="1" si="1"/>
        <v>Reporting</v>
      </c>
      <c r="AS117" s="18" t="str">
        <f t="shared" ca="1" si="1"/>
        <v>Consultant</v>
      </c>
      <c r="AT117" s="18" t="str">
        <f t="shared" ca="1" si="1"/>
        <v>Misc.</v>
      </c>
    </row>
    <row r="118" spans="23:46">
      <c r="X118" s="18" t="str">
        <f>IF(Y118=0,"X","")</f>
        <v/>
      </c>
      <c r="Y118" s="18" t="str">
        <f>IF(ISNA('Filtered Data by Country'!$A3),Y$18,'Filtered Data by Country'!$A3)</f>
        <v>Europe</v>
      </c>
      <c r="Z118" s="18" t="str">
        <f ca="1">IF(ISNA(INDIRECT(CONCATENATE("'Filtered Data by Country'!",ADDRESS(ROW()-115,COLUMN()-26+$Y$2)))),"",INDIRECT(CONCATENATE("'Filtered Data by Country'!",ADDRESS(ROW()-115,COLUMN()-26+$Y$2))))</f>
        <v/>
      </c>
      <c r="AA118" s="18">
        <f t="shared" ref="AA118:AI127" ca="1" si="2">IF(ISNA(INDIRECT(CONCATENATE("'Filtered Data by Country'!",ADDRESS(ROW()-115,COLUMN()-26+$Y$2)))),"",INDIRECT(CONCATENATE("'Filtered Data by Country'!",ADDRESS(ROW()-115,COLUMN()-26+$Y$2))))</f>
        <v>149907.13380100971</v>
      </c>
      <c r="AB118" s="18" t="str">
        <f t="shared" ca="1" si="2"/>
        <v/>
      </c>
      <c r="AC118" s="18">
        <f t="shared" ca="1" si="2"/>
        <v>171503.92426386705</v>
      </c>
      <c r="AD118" s="18" t="str">
        <f t="shared" ca="1" si="2"/>
        <v/>
      </c>
      <c r="AE118" s="18" t="str">
        <f t="shared" ca="1" si="2"/>
        <v/>
      </c>
      <c r="AF118" s="18">
        <f t="shared" ca="1" si="2"/>
        <v>63265.89206178207</v>
      </c>
      <c r="AG118" s="18" t="str">
        <f t="shared" ca="1" si="2"/>
        <v/>
      </c>
      <c r="AH118" s="18" t="str">
        <f t="shared" ca="1" si="2"/>
        <v/>
      </c>
      <c r="AI118" s="18" t="str">
        <f t="shared" ca="1" si="2"/>
        <v/>
      </c>
      <c r="AJ118" s="18" t="str">
        <f>IF(ISNA('Filtered Data by Country'!$A3),Y$18,'Filtered Data by Country'!$A3)</f>
        <v>Europe</v>
      </c>
      <c r="AK118" s="18" t="str">
        <f ca="1">IF(ISNA(INDIRECT(CONCATENATE("'Filtered Data by Country'!",ADDRESS(ROW()-115,COLUMN()-37+$Z$2)))),"",INDIRECT(CONCATENATE("'Filtered Data by Country'!",ADDRESS(ROW()-115,COLUMN()-37+$Z$2))))</f>
        <v/>
      </c>
      <c r="AL118" s="18">
        <f t="shared" ref="AL118:AT127" ca="1" si="3">IF(ISNA(INDIRECT(CONCATENATE("'Filtered Data by Country'!",ADDRESS(ROW()-115,COLUMN()-37+$Z$2)))),"",INDIRECT(CONCATENATE("'Filtered Data by Country'!",ADDRESS(ROW()-115,COLUMN()-37+$Z$2))))</f>
        <v>4</v>
      </c>
      <c r="AM118" s="18" t="str">
        <f t="shared" ca="1" si="3"/>
        <v/>
      </c>
      <c r="AN118" s="18">
        <f t="shared" ca="1" si="3"/>
        <v>3.5</v>
      </c>
      <c r="AO118" s="18" t="str">
        <f t="shared" ca="1" si="3"/>
        <v/>
      </c>
      <c r="AP118" s="18" t="str">
        <f t="shared" ca="1" si="3"/>
        <v/>
      </c>
      <c r="AQ118" s="18">
        <f t="shared" ca="1" si="3"/>
        <v>2.5</v>
      </c>
      <c r="AR118" s="18" t="str">
        <f t="shared" ca="1" si="3"/>
        <v/>
      </c>
      <c r="AS118" s="18" t="str">
        <f t="shared" ca="1" si="3"/>
        <v/>
      </c>
      <c r="AT118" s="18" t="str">
        <f t="shared" ca="1" si="3"/>
        <v/>
      </c>
    </row>
    <row r="119" spans="23:46">
      <c r="X119" s="18" t="str">
        <f t="shared" ref="X119:X127" si="4">IF(Y119=0,"X","")</f>
        <v/>
      </c>
      <c r="Y119" s="18" t="str">
        <f>IF(ISNA('Filtered Data by Country'!$A4),Y$18,'Filtered Data by Country'!$A4)</f>
        <v>Armenia</v>
      </c>
      <c r="Z119" s="18" t="str">
        <f t="shared" ref="Z119:Z127" ca="1" si="5">IF(ISNA(INDIRECT(CONCATENATE("'Filtered Data by Country'!",ADDRESS(ROW()-115,COLUMN()-26+$Y$2)))),"",INDIRECT(CONCATENATE("'Filtered Data by Country'!",ADDRESS(ROW()-115,COLUMN()-26+$Y$2))))</f>
        <v/>
      </c>
      <c r="AA119" s="18" t="str">
        <f t="shared" ca="1" si="2"/>
        <v/>
      </c>
      <c r="AB119" s="18" t="str">
        <f t="shared" ca="1" si="2"/>
        <v/>
      </c>
      <c r="AC119" s="18" t="str">
        <f t="shared" ca="1" si="2"/>
        <v/>
      </c>
      <c r="AD119" s="18" t="str">
        <f t="shared" ca="1" si="2"/>
        <v/>
      </c>
      <c r="AE119" s="18" t="str">
        <f t="shared" ca="1" si="2"/>
        <v/>
      </c>
      <c r="AF119" s="18" t="str">
        <f t="shared" ca="1" si="2"/>
        <v/>
      </c>
      <c r="AG119" s="18" t="str">
        <f t="shared" ca="1" si="2"/>
        <v/>
      </c>
      <c r="AH119" s="18">
        <f t="shared" ca="1" si="2"/>
        <v>6000</v>
      </c>
      <c r="AI119" s="18" t="str">
        <f t="shared" ca="1" si="2"/>
        <v/>
      </c>
      <c r="AJ119" s="18" t="str">
        <f>IF(ISNA('Filtered Data by Country'!$A4),Y$18,'Filtered Data by Country'!$A4)</f>
        <v>Armenia</v>
      </c>
      <c r="AK119" s="18" t="str">
        <f t="shared" ref="AK119:AK127" ca="1" si="6">IF(ISNA(INDIRECT(CONCATENATE("'Filtered Data by Country'!",ADDRESS(ROW()-115,COLUMN()-37+$Z$2)))),"",INDIRECT(CONCATENATE("'Filtered Data by Country'!",ADDRESS(ROW()-115,COLUMN()-37+$Z$2))))</f>
        <v/>
      </c>
      <c r="AL119" s="18" t="str">
        <f t="shared" ca="1" si="3"/>
        <v/>
      </c>
      <c r="AM119" s="18" t="str">
        <f t="shared" ca="1" si="3"/>
        <v/>
      </c>
      <c r="AN119" s="18" t="str">
        <f t="shared" ca="1" si="3"/>
        <v/>
      </c>
      <c r="AO119" s="18" t="str">
        <f t="shared" ca="1" si="3"/>
        <v/>
      </c>
      <c r="AP119" s="18" t="str">
        <f t="shared" ca="1" si="3"/>
        <v/>
      </c>
      <c r="AQ119" s="18" t="str">
        <f t="shared" ca="1" si="3"/>
        <v/>
      </c>
      <c r="AR119" s="18" t="str">
        <f t="shared" ca="1" si="3"/>
        <v/>
      </c>
      <c r="AS119" s="18">
        <f t="shared" ca="1" si="3"/>
        <v>5</v>
      </c>
      <c r="AT119" s="18" t="str">
        <f t="shared" ca="1" si="3"/>
        <v/>
      </c>
    </row>
    <row r="120" spans="23:46">
      <c r="X120" s="18" t="str">
        <f t="shared" si="4"/>
        <v/>
      </c>
      <c r="Y120" s="18" t="str">
        <f>IF(ISNA('Filtered Data by Country'!$A5),Y$18,'Filtered Data by Country'!$A5)</f>
        <v>Brazil</v>
      </c>
      <c r="Z120" s="18" t="str">
        <f t="shared" ca="1" si="5"/>
        <v/>
      </c>
      <c r="AA120" s="18">
        <f t="shared" ca="1" si="2"/>
        <v>34591.322588559458</v>
      </c>
      <c r="AB120" s="18">
        <f t="shared" ca="1" si="2"/>
        <v>116050</v>
      </c>
      <c r="AC120" s="18">
        <f t="shared" ca="1" si="2"/>
        <v>15600</v>
      </c>
      <c r="AD120" s="18" t="str">
        <f t="shared" ca="1" si="2"/>
        <v/>
      </c>
      <c r="AE120" s="18">
        <f t="shared" ca="1" si="2"/>
        <v>49000</v>
      </c>
      <c r="AF120" s="18">
        <f t="shared" ca="1" si="2"/>
        <v>26691.183012544854</v>
      </c>
      <c r="AG120" s="18" t="str">
        <f t="shared" ca="1" si="2"/>
        <v/>
      </c>
      <c r="AH120" s="18" t="str">
        <f t="shared" ca="1" si="2"/>
        <v/>
      </c>
      <c r="AI120" s="18" t="str">
        <f t="shared" ca="1" si="2"/>
        <v/>
      </c>
      <c r="AJ120" s="18" t="str">
        <f>IF(ISNA('Filtered Data by Country'!$A5),Y$18,'Filtered Data by Country'!$A5)</f>
        <v>Brazil</v>
      </c>
      <c r="AK120" s="18" t="str">
        <f t="shared" ca="1" si="6"/>
        <v/>
      </c>
      <c r="AL120" s="18">
        <f t="shared" ca="1" si="3"/>
        <v>4.0909090909090908</v>
      </c>
      <c r="AM120" s="18">
        <f t="shared" ca="1" si="3"/>
        <v>4.5</v>
      </c>
      <c r="AN120" s="18">
        <f t="shared" ca="1" si="3"/>
        <v>4</v>
      </c>
      <c r="AO120" s="18" t="str">
        <f t="shared" ca="1" si="3"/>
        <v/>
      </c>
      <c r="AP120" s="18">
        <f t="shared" ca="1" si="3"/>
        <v>3</v>
      </c>
      <c r="AQ120" s="18">
        <f t="shared" ca="1" si="3"/>
        <v>2</v>
      </c>
      <c r="AR120" s="18" t="str">
        <f t="shared" ca="1" si="3"/>
        <v/>
      </c>
      <c r="AS120" s="18" t="str">
        <f t="shared" ca="1" si="3"/>
        <v/>
      </c>
      <c r="AT120" s="18" t="str">
        <f t="shared" ca="1" si="3"/>
        <v/>
      </c>
    </row>
    <row r="121" spans="23:46" hidden="1">
      <c r="X121" s="18" t="str">
        <f t="shared" si="4"/>
        <v>X</v>
      </c>
      <c r="Y121" s="18">
        <f>IF(ISNA('Filtered Data by Country'!$A6),Y$18,'Filtered Data by Country'!$A6)</f>
        <v>0</v>
      </c>
      <c r="Z121" s="18" t="str">
        <f t="shared" ca="1" si="5"/>
        <v/>
      </c>
      <c r="AA121" s="18" t="str">
        <f t="shared" ca="1" si="2"/>
        <v/>
      </c>
      <c r="AB121" s="18" t="str">
        <f t="shared" ca="1" si="2"/>
        <v/>
      </c>
      <c r="AC121" s="18" t="str">
        <f t="shared" ca="1" si="2"/>
        <v/>
      </c>
      <c r="AD121" s="18" t="str">
        <f t="shared" ca="1" si="2"/>
        <v/>
      </c>
      <c r="AE121" s="18" t="str">
        <f t="shared" ca="1" si="2"/>
        <v/>
      </c>
      <c r="AF121" s="18" t="str">
        <f t="shared" ca="1" si="2"/>
        <v/>
      </c>
      <c r="AG121" s="18" t="str">
        <f t="shared" ca="1" si="2"/>
        <v/>
      </c>
      <c r="AH121" s="18" t="str">
        <f t="shared" ca="1" si="2"/>
        <v/>
      </c>
      <c r="AI121" s="18" t="str">
        <f t="shared" ca="1" si="2"/>
        <v/>
      </c>
      <c r="AJ121" s="18">
        <f>IF(ISNA('Filtered Data by Country'!$A6),Y$18,'Filtered Data by Country'!$A6)</f>
        <v>0</v>
      </c>
      <c r="AK121" s="18" t="str">
        <f t="shared" ca="1" si="6"/>
        <v/>
      </c>
      <c r="AL121" s="18" t="str">
        <f t="shared" ca="1" si="3"/>
        <v/>
      </c>
      <c r="AM121" s="18" t="str">
        <f t="shared" ca="1" si="3"/>
        <v/>
      </c>
      <c r="AN121" s="18" t="str">
        <f t="shared" ca="1" si="3"/>
        <v/>
      </c>
      <c r="AO121" s="18" t="str">
        <f t="shared" ca="1" si="3"/>
        <v/>
      </c>
      <c r="AP121" s="18" t="str">
        <f t="shared" ca="1" si="3"/>
        <v/>
      </c>
      <c r="AQ121" s="18" t="str">
        <f t="shared" ca="1" si="3"/>
        <v/>
      </c>
      <c r="AR121" s="18" t="str">
        <f t="shared" ca="1" si="3"/>
        <v/>
      </c>
      <c r="AS121" s="18" t="str">
        <f t="shared" ca="1" si="3"/>
        <v/>
      </c>
      <c r="AT121" s="18" t="str">
        <f t="shared" ca="1" si="3"/>
        <v/>
      </c>
    </row>
    <row r="122" spans="23:46" hidden="1">
      <c r="X122" s="18" t="str">
        <f t="shared" si="4"/>
        <v>X</v>
      </c>
      <c r="Y122" s="18">
        <f>IF(ISNA('Filtered Data by Country'!$A7),Y$18,'Filtered Data by Country'!$A7)</f>
        <v>0</v>
      </c>
      <c r="Z122" s="18" t="str">
        <f t="shared" ca="1" si="5"/>
        <v/>
      </c>
      <c r="AA122" s="18" t="str">
        <f t="shared" ca="1" si="2"/>
        <v/>
      </c>
      <c r="AB122" s="18" t="str">
        <f t="shared" ca="1" si="2"/>
        <v/>
      </c>
      <c r="AC122" s="18" t="str">
        <f t="shared" ca="1" si="2"/>
        <v/>
      </c>
      <c r="AD122" s="18" t="str">
        <f t="shared" ca="1" si="2"/>
        <v/>
      </c>
      <c r="AE122" s="18" t="str">
        <f t="shared" ca="1" si="2"/>
        <v/>
      </c>
      <c r="AF122" s="18" t="str">
        <f t="shared" ca="1" si="2"/>
        <v/>
      </c>
      <c r="AG122" s="18" t="str">
        <f t="shared" ca="1" si="2"/>
        <v/>
      </c>
      <c r="AH122" s="18" t="str">
        <f t="shared" ca="1" si="2"/>
        <v/>
      </c>
      <c r="AI122" s="18" t="str">
        <f t="shared" ca="1" si="2"/>
        <v/>
      </c>
      <c r="AJ122" s="18">
        <f>IF(ISNA('Filtered Data by Country'!$A7),Y$18,'Filtered Data by Country'!$A7)</f>
        <v>0</v>
      </c>
      <c r="AK122" s="18" t="str">
        <f t="shared" ca="1" si="6"/>
        <v/>
      </c>
      <c r="AL122" s="18" t="str">
        <f t="shared" ca="1" si="3"/>
        <v/>
      </c>
      <c r="AM122" s="18" t="str">
        <f t="shared" ca="1" si="3"/>
        <v/>
      </c>
      <c r="AN122" s="18" t="str">
        <f t="shared" ca="1" si="3"/>
        <v/>
      </c>
      <c r="AO122" s="18" t="str">
        <f t="shared" ca="1" si="3"/>
        <v/>
      </c>
      <c r="AP122" s="18" t="str">
        <f t="shared" ca="1" si="3"/>
        <v/>
      </c>
      <c r="AQ122" s="18" t="str">
        <f t="shared" ca="1" si="3"/>
        <v/>
      </c>
      <c r="AR122" s="18" t="str">
        <f t="shared" ca="1" si="3"/>
        <v/>
      </c>
      <c r="AS122" s="18" t="str">
        <f t="shared" ca="1" si="3"/>
        <v/>
      </c>
      <c r="AT122" s="18" t="str">
        <f t="shared" ca="1" si="3"/>
        <v/>
      </c>
    </row>
    <row r="123" spans="23:46" hidden="1">
      <c r="X123" s="18" t="str">
        <f t="shared" si="4"/>
        <v>X</v>
      </c>
      <c r="Y123" s="18">
        <f>IF(ISNA('Filtered Data by Country'!$A8),Y$18,'Filtered Data by Country'!$A8)</f>
        <v>0</v>
      </c>
      <c r="Z123" s="18" t="str">
        <f t="shared" ca="1" si="5"/>
        <v/>
      </c>
      <c r="AA123" s="18" t="str">
        <f t="shared" ca="1" si="2"/>
        <v/>
      </c>
      <c r="AB123" s="18" t="str">
        <f t="shared" ca="1" si="2"/>
        <v/>
      </c>
      <c r="AC123" s="18" t="str">
        <f t="shared" ca="1" si="2"/>
        <v/>
      </c>
      <c r="AD123" s="18" t="str">
        <f t="shared" ca="1" si="2"/>
        <v/>
      </c>
      <c r="AE123" s="18" t="str">
        <f t="shared" ca="1" si="2"/>
        <v/>
      </c>
      <c r="AF123" s="18" t="str">
        <f t="shared" ca="1" si="2"/>
        <v/>
      </c>
      <c r="AG123" s="18" t="str">
        <f t="shared" ca="1" si="2"/>
        <v/>
      </c>
      <c r="AH123" s="18" t="str">
        <f t="shared" ca="1" si="2"/>
        <v/>
      </c>
      <c r="AI123" s="18" t="str">
        <f t="shared" ca="1" si="2"/>
        <v/>
      </c>
      <c r="AJ123" s="18">
        <f>IF(ISNA('Filtered Data by Country'!$A8),Y$18,'Filtered Data by Country'!$A8)</f>
        <v>0</v>
      </c>
      <c r="AK123" s="18" t="str">
        <f t="shared" ca="1" si="6"/>
        <v/>
      </c>
      <c r="AL123" s="18" t="str">
        <f t="shared" ca="1" si="3"/>
        <v/>
      </c>
      <c r="AM123" s="18" t="str">
        <f t="shared" ca="1" si="3"/>
        <v/>
      </c>
      <c r="AN123" s="18" t="str">
        <f t="shared" ca="1" si="3"/>
        <v/>
      </c>
      <c r="AO123" s="18" t="str">
        <f t="shared" ca="1" si="3"/>
        <v/>
      </c>
      <c r="AP123" s="18" t="str">
        <f t="shared" ca="1" si="3"/>
        <v/>
      </c>
      <c r="AQ123" s="18" t="str">
        <f t="shared" ca="1" si="3"/>
        <v/>
      </c>
      <c r="AR123" s="18" t="str">
        <f t="shared" ca="1" si="3"/>
        <v/>
      </c>
      <c r="AS123" s="18" t="str">
        <f t="shared" ca="1" si="3"/>
        <v/>
      </c>
      <c r="AT123" s="18" t="str">
        <f t="shared" ca="1" si="3"/>
        <v/>
      </c>
    </row>
    <row r="124" spans="23:46" hidden="1">
      <c r="X124" s="18" t="str">
        <f t="shared" si="4"/>
        <v>X</v>
      </c>
      <c r="Y124" s="18">
        <f>IF(ISNA('Filtered Data by Country'!$A9),Y$18,'Filtered Data by Country'!$A9)</f>
        <v>0</v>
      </c>
      <c r="Z124" s="18" t="str">
        <f t="shared" ca="1" si="5"/>
        <v/>
      </c>
      <c r="AA124" s="18" t="str">
        <f t="shared" ca="1" si="2"/>
        <v/>
      </c>
      <c r="AB124" s="18" t="str">
        <f t="shared" ca="1" si="2"/>
        <v/>
      </c>
      <c r="AC124" s="18" t="str">
        <f t="shared" ca="1" si="2"/>
        <v/>
      </c>
      <c r="AD124" s="18" t="str">
        <f t="shared" ca="1" si="2"/>
        <v/>
      </c>
      <c r="AE124" s="18" t="str">
        <f t="shared" ca="1" si="2"/>
        <v/>
      </c>
      <c r="AF124" s="18" t="str">
        <f t="shared" ca="1" si="2"/>
        <v/>
      </c>
      <c r="AG124" s="18" t="str">
        <f t="shared" ca="1" si="2"/>
        <v/>
      </c>
      <c r="AH124" s="18" t="str">
        <f t="shared" ca="1" si="2"/>
        <v/>
      </c>
      <c r="AI124" s="18" t="str">
        <f t="shared" ca="1" si="2"/>
        <v/>
      </c>
      <c r="AJ124" s="18">
        <f>IF(ISNA('Filtered Data by Country'!$A9),Y$18,'Filtered Data by Country'!$A9)</f>
        <v>0</v>
      </c>
      <c r="AK124" s="18" t="str">
        <f t="shared" ca="1" si="6"/>
        <v/>
      </c>
      <c r="AL124" s="18" t="str">
        <f t="shared" ca="1" si="3"/>
        <v/>
      </c>
      <c r="AM124" s="18" t="str">
        <f t="shared" ca="1" si="3"/>
        <v/>
      </c>
      <c r="AN124" s="18" t="str">
        <f t="shared" ca="1" si="3"/>
        <v/>
      </c>
      <c r="AO124" s="18" t="str">
        <f t="shared" ca="1" si="3"/>
        <v/>
      </c>
      <c r="AP124" s="18" t="str">
        <f t="shared" ca="1" si="3"/>
        <v/>
      </c>
      <c r="AQ124" s="18" t="str">
        <f t="shared" ca="1" si="3"/>
        <v/>
      </c>
      <c r="AR124" s="18" t="str">
        <f t="shared" ca="1" si="3"/>
        <v/>
      </c>
      <c r="AS124" s="18" t="str">
        <f t="shared" ca="1" si="3"/>
        <v/>
      </c>
      <c r="AT124" s="18" t="str">
        <f t="shared" ca="1" si="3"/>
        <v/>
      </c>
    </row>
    <row r="125" spans="23:46" hidden="1">
      <c r="X125" s="18" t="str">
        <f t="shared" si="4"/>
        <v>X</v>
      </c>
      <c r="Y125" s="18">
        <f>IF(ISNA('Filtered Data by Country'!$A10),Y$18,'Filtered Data by Country'!$A10)</f>
        <v>0</v>
      </c>
      <c r="Z125" s="18" t="str">
        <f t="shared" ca="1" si="5"/>
        <v/>
      </c>
      <c r="AA125" s="18" t="str">
        <f t="shared" ca="1" si="2"/>
        <v/>
      </c>
      <c r="AB125" s="18" t="str">
        <f t="shared" ca="1" si="2"/>
        <v/>
      </c>
      <c r="AC125" s="18" t="str">
        <f t="shared" ca="1" si="2"/>
        <v/>
      </c>
      <c r="AD125" s="18" t="str">
        <f t="shared" ca="1" si="2"/>
        <v/>
      </c>
      <c r="AE125" s="18" t="str">
        <f t="shared" ca="1" si="2"/>
        <v/>
      </c>
      <c r="AF125" s="18" t="str">
        <f t="shared" ca="1" si="2"/>
        <v/>
      </c>
      <c r="AG125" s="18" t="str">
        <f t="shared" ca="1" si="2"/>
        <v/>
      </c>
      <c r="AH125" s="18" t="str">
        <f t="shared" ca="1" si="2"/>
        <v/>
      </c>
      <c r="AI125" s="18" t="str">
        <f t="shared" ca="1" si="2"/>
        <v/>
      </c>
      <c r="AJ125" s="18">
        <f>IF(ISNA('Filtered Data by Country'!$A10),Y$18,'Filtered Data by Country'!$A10)</f>
        <v>0</v>
      </c>
      <c r="AK125" s="18" t="str">
        <f t="shared" ca="1" si="6"/>
        <v/>
      </c>
      <c r="AL125" s="18" t="str">
        <f t="shared" ca="1" si="3"/>
        <v/>
      </c>
      <c r="AM125" s="18" t="str">
        <f t="shared" ca="1" si="3"/>
        <v/>
      </c>
      <c r="AN125" s="18" t="str">
        <f t="shared" ca="1" si="3"/>
        <v/>
      </c>
      <c r="AO125" s="18" t="str">
        <f t="shared" ca="1" si="3"/>
        <v/>
      </c>
      <c r="AP125" s="18" t="str">
        <f t="shared" ca="1" si="3"/>
        <v/>
      </c>
      <c r="AQ125" s="18" t="str">
        <f t="shared" ca="1" si="3"/>
        <v/>
      </c>
      <c r="AR125" s="18" t="str">
        <f t="shared" ca="1" si="3"/>
        <v/>
      </c>
      <c r="AS125" s="18" t="str">
        <f t="shared" ca="1" si="3"/>
        <v/>
      </c>
      <c r="AT125" s="18" t="str">
        <f t="shared" ca="1" si="3"/>
        <v/>
      </c>
    </row>
    <row r="126" spans="23:46" hidden="1">
      <c r="X126" s="18" t="str">
        <f t="shared" si="4"/>
        <v>X</v>
      </c>
      <c r="Y126" s="18">
        <f>IF(ISNA('Filtered Data by Country'!$A11),Y$18,'Filtered Data by Country'!$A11)</f>
        <v>0</v>
      </c>
      <c r="Z126" s="18" t="str">
        <f t="shared" ca="1" si="5"/>
        <v/>
      </c>
      <c r="AA126" s="18" t="str">
        <f t="shared" ca="1" si="2"/>
        <v/>
      </c>
      <c r="AB126" s="18" t="str">
        <f t="shared" ca="1" si="2"/>
        <v/>
      </c>
      <c r="AC126" s="18" t="str">
        <f t="shared" ca="1" si="2"/>
        <v/>
      </c>
      <c r="AD126" s="18" t="str">
        <f t="shared" ca="1" si="2"/>
        <v/>
      </c>
      <c r="AE126" s="18" t="str">
        <f t="shared" ca="1" si="2"/>
        <v/>
      </c>
      <c r="AF126" s="18" t="str">
        <f t="shared" ca="1" si="2"/>
        <v/>
      </c>
      <c r="AG126" s="18" t="str">
        <f t="shared" ca="1" si="2"/>
        <v/>
      </c>
      <c r="AH126" s="18" t="str">
        <f t="shared" ca="1" si="2"/>
        <v/>
      </c>
      <c r="AI126" s="18" t="str">
        <f t="shared" ca="1" si="2"/>
        <v/>
      </c>
      <c r="AJ126" s="18">
        <f>IF(ISNA('Filtered Data by Country'!$A11),Y$18,'Filtered Data by Country'!$A11)</f>
        <v>0</v>
      </c>
      <c r="AK126" s="18" t="str">
        <f t="shared" ca="1" si="6"/>
        <v/>
      </c>
      <c r="AL126" s="18" t="str">
        <f t="shared" ca="1" si="3"/>
        <v/>
      </c>
      <c r="AM126" s="18" t="str">
        <f t="shared" ca="1" si="3"/>
        <v/>
      </c>
      <c r="AN126" s="18" t="str">
        <f t="shared" ca="1" si="3"/>
        <v/>
      </c>
      <c r="AO126" s="18" t="str">
        <f t="shared" ca="1" si="3"/>
        <v/>
      </c>
      <c r="AP126" s="18" t="str">
        <f t="shared" ca="1" si="3"/>
        <v/>
      </c>
      <c r="AQ126" s="18" t="str">
        <f t="shared" ca="1" si="3"/>
        <v/>
      </c>
      <c r="AR126" s="18" t="str">
        <f t="shared" ca="1" si="3"/>
        <v/>
      </c>
      <c r="AS126" s="18" t="str">
        <f t="shared" ca="1" si="3"/>
        <v/>
      </c>
      <c r="AT126" s="18" t="str">
        <f t="shared" ca="1" si="3"/>
        <v/>
      </c>
    </row>
    <row r="127" spans="23:46" hidden="1">
      <c r="X127" s="18" t="str">
        <f t="shared" si="4"/>
        <v>X</v>
      </c>
      <c r="Y127" s="18">
        <f>IF(ISNA('Filtered Data by Country'!$A12),Y$18,'Filtered Data by Country'!$A12)</f>
        <v>0</v>
      </c>
      <c r="Z127" s="18" t="str">
        <f t="shared" ca="1" si="5"/>
        <v/>
      </c>
      <c r="AA127" s="18" t="str">
        <f t="shared" ca="1" si="2"/>
        <v/>
      </c>
      <c r="AB127" s="18" t="str">
        <f t="shared" ca="1" si="2"/>
        <v/>
      </c>
      <c r="AC127" s="18" t="str">
        <f t="shared" ca="1" si="2"/>
        <v/>
      </c>
      <c r="AD127" s="18" t="str">
        <f t="shared" ca="1" si="2"/>
        <v/>
      </c>
      <c r="AE127" s="18" t="str">
        <f t="shared" ca="1" si="2"/>
        <v/>
      </c>
      <c r="AF127" s="18" t="str">
        <f t="shared" ca="1" si="2"/>
        <v/>
      </c>
      <c r="AG127" s="18" t="str">
        <f t="shared" ca="1" si="2"/>
        <v/>
      </c>
      <c r="AH127" s="18" t="str">
        <f t="shared" ca="1" si="2"/>
        <v/>
      </c>
      <c r="AI127" s="18" t="str">
        <f t="shared" ca="1" si="2"/>
        <v/>
      </c>
      <c r="AJ127" s="18">
        <f>IF(ISNA('Filtered Data by Country'!$A12),Y$18,'Filtered Data by Country'!$A12)</f>
        <v>0</v>
      </c>
      <c r="AK127" s="18" t="str">
        <f t="shared" ca="1" si="6"/>
        <v/>
      </c>
      <c r="AL127" s="18" t="str">
        <f t="shared" ca="1" si="3"/>
        <v/>
      </c>
      <c r="AM127" s="18" t="str">
        <f t="shared" ca="1" si="3"/>
        <v/>
      </c>
      <c r="AN127" s="18" t="str">
        <f t="shared" ca="1" si="3"/>
        <v/>
      </c>
      <c r="AO127" s="18" t="str">
        <f t="shared" ca="1" si="3"/>
        <v/>
      </c>
      <c r="AP127" s="18" t="str">
        <f t="shared" ca="1" si="3"/>
        <v/>
      </c>
      <c r="AQ127" s="18" t="str">
        <f t="shared" ca="1" si="3"/>
        <v/>
      </c>
      <c r="AR127" s="18" t="str">
        <f t="shared" ca="1" si="3"/>
        <v/>
      </c>
      <c r="AS127" s="18" t="str">
        <f t="shared" ca="1" si="3"/>
        <v/>
      </c>
      <c r="AT127" s="18" t="str">
        <f t="shared" ca="1" si="3"/>
        <v/>
      </c>
    </row>
  </sheetData>
  <sheetProtection autoFilter="0"/>
  <autoFilter ref="X117:X127">
    <filterColumn colId="0">
      <filters blank="1"/>
    </filterColumn>
  </autoFilter>
  <sortState ref="W2:W115">
    <sortCondition ref="W2"/>
  </sortState>
  <mergeCells count="13">
    <mergeCell ref="A2:R2"/>
    <mergeCell ref="A15:B15"/>
    <mergeCell ref="A3:B3"/>
    <mergeCell ref="A4:B4"/>
    <mergeCell ref="A5:B5"/>
    <mergeCell ref="A6:B6"/>
    <mergeCell ref="A7:B7"/>
    <mergeCell ref="A8:B8"/>
    <mergeCell ref="A10:B10"/>
    <mergeCell ref="A11:B11"/>
    <mergeCell ref="A12:B12"/>
    <mergeCell ref="A13:B13"/>
    <mergeCell ref="A14:B14"/>
  </mergeCells>
  <conditionalFormatting sqref="W2:W17 W24:W115">
    <cfRule type="expression" dxfId="1" priority="2">
      <formula>$F2="ERR"</formula>
    </cfRule>
  </conditionalFormatting>
  <conditionalFormatting sqref="W18:W23">
    <cfRule type="expression" dxfId="0" priority="4">
      <formula>#REF!="ERR"</formula>
    </cfRule>
  </conditionalFormatting>
  <dataValidations count="1">
    <dataValidation type="list" allowBlank="1" showInputMessage="1" showErrorMessage="1" sqref="A18:A27">
      <formula1>$W$2:$W$108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P16"/>
  <sheetViews>
    <sheetView topLeftCell="AO1" workbookViewId="0">
      <selection activeCell="AW5" sqref="AW5"/>
    </sheetView>
  </sheetViews>
  <sheetFormatPr defaultRowHeight="15"/>
  <cols>
    <col min="1" max="1" width="16.42578125" bestFit="1" customWidth="1"/>
    <col min="4" max="4" width="12.28515625" bestFit="1" customWidth="1"/>
    <col min="5" max="7" width="12" bestFit="1" customWidth="1"/>
    <col min="8" max="8" width="17" bestFit="1" customWidth="1"/>
    <col min="9" max="10" width="12" bestFit="1" customWidth="1"/>
    <col min="11" max="11" width="9.7109375" bestFit="1" customWidth="1"/>
    <col min="12" max="12" width="10.5703125" bestFit="1" customWidth="1"/>
    <col min="13" max="13" width="12" bestFit="1" customWidth="1"/>
  </cols>
  <sheetData>
    <row r="1" spans="1:94">
      <c r="A1" t="s">
        <v>4021</v>
      </c>
      <c r="D1" t="s">
        <v>4022</v>
      </c>
      <c r="O1" t="s">
        <v>4032</v>
      </c>
      <c r="Z1" t="s">
        <v>4033</v>
      </c>
      <c r="AK1" t="s">
        <v>4034</v>
      </c>
      <c r="AV1" t="s">
        <v>4028</v>
      </c>
      <c r="BH1" t="s">
        <v>4027</v>
      </c>
      <c r="CL1" t="s">
        <v>4027</v>
      </c>
    </row>
    <row r="2" spans="1:94">
      <c r="A2" t="s">
        <v>4009</v>
      </c>
      <c r="B2" t="s">
        <v>4031</v>
      </c>
      <c r="D2" t="s">
        <v>20</v>
      </c>
      <c r="E2" t="s">
        <v>488</v>
      </c>
      <c r="F2" t="s">
        <v>279</v>
      </c>
      <c r="G2" t="s">
        <v>52</v>
      </c>
      <c r="H2" t="s">
        <v>4001</v>
      </c>
      <c r="I2" t="s">
        <v>310</v>
      </c>
      <c r="J2" t="s">
        <v>67</v>
      </c>
      <c r="K2" t="s">
        <v>3999</v>
      </c>
      <c r="L2" t="s">
        <v>356</v>
      </c>
      <c r="M2" t="s">
        <v>4000</v>
      </c>
      <c r="O2" t="s">
        <v>20</v>
      </c>
      <c r="P2" t="s">
        <v>488</v>
      </c>
      <c r="Q2" t="s">
        <v>279</v>
      </c>
      <c r="R2" t="s">
        <v>52</v>
      </c>
      <c r="S2" t="s">
        <v>4001</v>
      </c>
      <c r="T2" t="s">
        <v>310</v>
      </c>
      <c r="U2" t="s">
        <v>67</v>
      </c>
      <c r="V2" t="s">
        <v>3999</v>
      </c>
      <c r="W2" t="s">
        <v>356</v>
      </c>
      <c r="X2" t="s">
        <v>4000</v>
      </c>
      <c r="Z2" t="s">
        <v>20</v>
      </c>
      <c r="AA2" t="s">
        <v>488</v>
      </c>
      <c r="AB2" t="s">
        <v>279</v>
      </c>
      <c r="AC2" t="s">
        <v>52</v>
      </c>
      <c r="AD2" t="s">
        <v>4001</v>
      </c>
      <c r="AE2" t="s">
        <v>310</v>
      </c>
      <c r="AF2" t="s">
        <v>67</v>
      </c>
      <c r="AG2" t="s">
        <v>3999</v>
      </c>
      <c r="AH2" t="s">
        <v>356</v>
      </c>
      <c r="AI2" t="s">
        <v>4000</v>
      </c>
      <c r="AK2" t="s">
        <v>20</v>
      </c>
      <c r="AL2" t="s">
        <v>488</v>
      </c>
      <c r="AM2" t="s">
        <v>279</v>
      </c>
      <c r="AN2" t="s">
        <v>52</v>
      </c>
      <c r="AO2" t="s">
        <v>4001</v>
      </c>
      <c r="AP2" t="s">
        <v>310</v>
      </c>
      <c r="AQ2" t="s">
        <v>67</v>
      </c>
      <c r="AR2" t="s">
        <v>3999</v>
      </c>
      <c r="AS2" t="s">
        <v>356</v>
      </c>
      <c r="AT2" t="s">
        <v>4000</v>
      </c>
      <c r="AV2" t="s">
        <v>4045</v>
      </c>
      <c r="AW2" t="s">
        <v>4046</v>
      </c>
      <c r="AX2" t="s">
        <v>4047</v>
      </c>
      <c r="AY2" t="s">
        <v>4048</v>
      </c>
      <c r="AZ2" t="s">
        <v>4049</v>
      </c>
      <c r="BA2" t="s">
        <v>4050</v>
      </c>
      <c r="BB2" t="s">
        <v>4051</v>
      </c>
      <c r="BC2" t="s">
        <v>4052</v>
      </c>
      <c r="BD2" t="s">
        <v>4053</v>
      </c>
      <c r="BE2" t="s">
        <v>4054</v>
      </c>
      <c r="BH2">
        <v>1</v>
      </c>
      <c r="BI2">
        <v>2</v>
      </c>
      <c r="BJ2">
        <v>3</v>
      </c>
      <c r="BK2">
        <v>4</v>
      </c>
      <c r="BL2">
        <v>5</v>
      </c>
      <c r="CL2">
        <v>1</v>
      </c>
      <c r="CM2">
        <v>2</v>
      </c>
      <c r="CN2">
        <v>3</v>
      </c>
      <c r="CO2">
        <v>4</v>
      </c>
      <c r="CP2">
        <v>5</v>
      </c>
    </row>
    <row r="3" spans="1:94">
      <c r="A3" t="str">
        <f>IF(Report!A18&lt;&gt;"",VLOOKUP(Report!A18,Sheet6!A:B,1,FALSE),NA())</f>
        <v>Europe</v>
      </c>
      <c r="B3">
        <f>VLOOKUP(A3,Sheet6!A:B,2,FALSE)</f>
        <v>123889.35329046159</v>
      </c>
      <c r="D3" t="str">
        <f>IF(VLOOKUP($A3,Sheet6!$BG:$BQ,COLUMN()-2,FALSE)=0,"",VLOOKUP($A3,Sheet6!$BG:$BQ,COLUMN()-2,FALSE))</f>
        <v/>
      </c>
      <c r="E3">
        <f>IF(VLOOKUP($A3,Sheet6!$BG:$BQ,COLUMN()-2,FALSE)=0,"",VLOOKUP($A3,Sheet6!$BG:$BQ,COLUMN()-2,FALSE))</f>
        <v>149907.13380100971</v>
      </c>
      <c r="F3" t="str">
        <f>IF(VLOOKUP($A3,Sheet6!$BG:$BQ,COLUMN()-2,FALSE)=0,"",VLOOKUP($A3,Sheet6!$BG:$BQ,COLUMN()-2,FALSE))</f>
        <v/>
      </c>
      <c r="G3">
        <f>IF(VLOOKUP($A3,Sheet6!$BG:$BQ,COLUMN()-2,FALSE)=0,"",VLOOKUP($A3,Sheet6!$BG:$BQ,COLUMN()-2,FALSE))</f>
        <v>171503.92426386705</v>
      </c>
      <c r="H3" t="str">
        <f>IF(VLOOKUP($A3,Sheet6!$BG:$BQ,COLUMN()-2,FALSE)=0,"",VLOOKUP($A3,Sheet6!$BG:$BQ,COLUMN()-2,FALSE))</f>
        <v/>
      </c>
      <c r="I3" t="str">
        <f>IF(VLOOKUP($A3,Sheet6!$BG:$BQ,COLUMN()-2,FALSE)=0,"",VLOOKUP($A3,Sheet6!$BG:$BQ,COLUMN()-2,FALSE))</f>
        <v/>
      </c>
      <c r="J3">
        <f>IF(VLOOKUP($A3,Sheet6!$BG:$BQ,COLUMN()-2,FALSE)=0,"",VLOOKUP($A3,Sheet6!$BG:$BQ,COLUMN()-2,FALSE))</f>
        <v>63265.89206178207</v>
      </c>
      <c r="K3" t="str">
        <f>IF(VLOOKUP($A3,Sheet6!$BG:$BQ,COLUMN()-2,FALSE)=0,"",VLOOKUP($A3,Sheet6!$BG:$BQ,COLUMN()-2,FALSE))</f>
        <v/>
      </c>
      <c r="L3" t="str">
        <f>IF(VLOOKUP($A3,Sheet6!$BG:$BQ,COLUMN()-2,FALSE)=0,"",VLOOKUP($A3,Sheet6!$BG:$BQ,COLUMN()-2,FALSE))</f>
        <v/>
      </c>
      <c r="M3" t="str">
        <f>IF(VLOOKUP($A3,Sheet6!$BG:$BQ,COLUMN()-2,FALSE)=0,"",VLOOKUP($A3,Sheet6!$BG:$BQ,COLUMN()-2,FALSE))</f>
        <v/>
      </c>
      <c r="O3" t="str">
        <f>IF(VLOOKUP($A3,Sheet6!$K:$U,COLUMN()-13,FALSE)=0,"",VLOOKUP($A3,Sheet6!$K:$U,COLUMN()-13,FALSE))</f>
        <v/>
      </c>
      <c r="P3">
        <f>IF(VLOOKUP($A3,Sheet6!$K:$U,COLUMN()-13,FALSE)=0,"",VLOOKUP($A3,Sheet6!$K:$U,COLUMN()-13,FALSE))</f>
        <v>1</v>
      </c>
      <c r="Q3" t="str">
        <f>IF(VLOOKUP($A3,Sheet6!$K:$U,COLUMN()-13,FALSE)=0,"",VLOOKUP($A3,Sheet6!$K:$U,COLUMN()-13,FALSE))</f>
        <v/>
      </c>
      <c r="R3">
        <f>IF(VLOOKUP($A3,Sheet6!$K:$U,COLUMN()-13,FALSE)=0,"",VLOOKUP($A3,Sheet6!$K:$U,COLUMN()-13,FALSE))</f>
        <v>2</v>
      </c>
      <c r="S3" t="str">
        <f>IF(VLOOKUP($A3,Sheet6!$K:$U,COLUMN()-13,FALSE)=0,"",VLOOKUP($A3,Sheet6!$K:$U,COLUMN()-13,FALSE))</f>
        <v/>
      </c>
      <c r="T3" t="str">
        <f>IF(VLOOKUP($A3,Sheet6!$K:$U,COLUMN()-13,FALSE)=0,"",VLOOKUP($A3,Sheet6!$K:$U,COLUMN()-13,FALSE))</f>
        <v/>
      </c>
      <c r="U3">
        <f>IF(VLOOKUP($A3,Sheet6!$K:$U,COLUMN()-13,FALSE)=0,"",VLOOKUP($A3,Sheet6!$K:$U,COLUMN()-13,FALSE))</f>
        <v>2</v>
      </c>
      <c r="V3" t="str">
        <f>IF(VLOOKUP($A3,Sheet6!$K:$U,COLUMN()-13,FALSE)=0,"",VLOOKUP($A3,Sheet6!$K:$U,COLUMN()-13,FALSE))</f>
        <v/>
      </c>
      <c r="W3" t="str">
        <f>IF(VLOOKUP($A3,Sheet6!$K:$U,COLUMN()-13,FALSE)=0,"",VLOOKUP($A3,Sheet6!$K:$U,COLUMN()-13,FALSE))</f>
        <v/>
      </c>
      <c r="X3" t="str">
        <f>IF(VLOOKUP($A3,Sheet6!$K:$U,COLUMN()-13,FALSE)=0,"",VLOOKUP($A3,Sheet6!$K:$U,COLUMN()-13,FALSE))</f>
        <v/>
      </c>
      <c r="Z3" t="str">
        <f>IF(VLOOKUP($A3,Sheet6!$Y:$AI,COLUMN()-24,FALSE)=0,"",VLOOKUP($A3,Sheet6!$Y:$AI,COLUMN()-24,FALSE))</f>
        <v/>
      </c>
      <c r="AA3">
        <f>IF(VLOOKUP($A3,Sheet6!$Y:$AI,COLUMN()-24,FALSE)=0,"",VLOOKUP($A3,Sheet6!$Y:$AI,COLUMN()-24,FALSE))</f>
        <v>7</v>
      </c>
      <c r="AB3" t="str">
        <f>IF(VLOOKUP($A3,Sheet6!$Y:$AI,COLUMN()-24,FALSE)=0,"",VLOOKUP($A3,Sheet6!$Y:$AI,COLUMN()-24,FALSE))</f>
        <v/>
      </c>
      <c r="AC3">
        <f>IF(VLOOKUP($A3,Sheet6!$Y:$AI,COLUMN()-24,FALSE)=0,"",VLOOKUP($A3,Sheet6!$Y:$AI,COLUMN()-24,FALSE))</f>
        <v>17.5</v>
      </c>
      <c r="AD3" t="str">
        <f>IF(VLOOKUP($A3,Sheet6!$Y:$AI,COLUMN()-24,FALSE)=0,"",VLOOKUP($A3,Sheet6!$Y:$AI,COLUMN()-24,FALSE))</f>
        <v/>
      </c>
      <c r="AE3" t="str">
        <f>IF(VLOOKUP($A3,Sheet6!$Y:$AI,COLUMN()-24,FALSE)=0,"",VLOOKUP($A3,Sheet6!$Y:$AI,COLUMN()-24,FALSE))</f>
        <v/>
      </c>
      <c r="AF3">
        <f>IF(VLOOKUP($A3,Sheet6!$Y:$AI,COLUMN()-24,FALSE)=0,"",VLOOKUP($A3,Sheet6!$Y:$AI,COLUMN()-24,FALSE))</f>
        <v>12.5</v>
      </c>
      <c r="AG3" t="str">
        <f>IF(VLOOKUP($A3,Sheet6!$Y:$AI,COLUMN()-24,FALSE)=0,"",VLOOKUP($A3,Sheet6!$Y:$AI,COLUMN()-24,FALSE))</f>
        <v/>
      </c>
      <c r="AH3" t="str">
        <f>IF(VLOOKUP($A3,Sheet6!$Y:$AI,COLUMN()-24,FALSE)=0,"",VLOOKUP($A3,Sheet6!$Y:$AI,COLUMN()-24,FALSE))</f>
        <v/>
      </c>
      <c r="AI3" t="str">
        <f>IF(VLOOKUP($A3,Sheet6!$Y:$AI,COLUMN()-24,FALSE)=0,"",VLOOKUP($A3,Sheet6!$Y:$AI,COLUMN()-24,FALSE))</f>
        <v/>
      </c>
      <c r="AK3" t="str">
        <f>IF(VLOOKUP($A3,Sheet6!$AL:$AV,COLUMN()-35,FALSE)=0,"",VLOOKUP($A3,Sheet6!$AL:$AV,COLUMN()-35,FALSE))</f>
        <v/>
      </c>
      <c r="AL3">
        <f>IF(VLOOKUP($A3,Sheet6!$AL:$AV,COLUMN()-35,FALSE)=0,"",VLOOKUP($A3,Sheet6!$AL:$AV,COLUMN()-35,FALSE))</f>
        <v>4</v>
      </c>
      <c r="AM3" t="str">
        <f>IF(VLOOKUP($A3,Sheet6!$AL:$AV,COLUMN()-35,FALSE)=0,"",VLOOKUP($A3,Sheet6!$AL:$AV,COLUMN()-35,FALSE))</f>
        <v/>
      </c>
      <c r="AN3">
        <f>IF(VLOOKUP($A3,Sheet6!$AL:$AV,COLUMN()-35,FALSE)=0,"",VLOOKUP($A3,Sheet6!$AL:$AV,COLUMN()-35,FALSE))</f>
        <v>3.5</v>
      </c>
      <c r="AO3" t="str">
        <f>IF(VLOOKUP($A3,Sheet6!$AL:$AV,COLUMN()-35,FALSE)=0,"",VLOOKUP($A3,Sheet6!$AL:$AV,COLUMN()-35,FALSE))</f>
        <v/>
      </c>
      <c r="AP3" t="str">
        <f>IF(VLOOKUP($A3,Sheet6!$AL:$AV,COLUMN()-35,FALSE)=0,"",VLOOKUP($A3,Sheet6!$AL:$AV,COLUMN()-35,FALSE))</f>
        <v/>
      </c>
      <c r="AQ3">
        <f>IF(VLOOKUP($A3,Sheet6!$AL:$AV,COLUMN()-35,FALSE)=0,"",VLOOKUP($A3,Sheet6!$AL:$AV,COLUMN()-35,FALSE))</f>
        <v>2.5</v>
      </c>
      <c r="AR3" t="str">
        <f>IF(VLOOKUP($A3,Sheet6!$AL:$AV,COLUMN()-35,FALSE)=0,"",VLOOKUP($A3,Sheet6!$AL:$AV,COLUMN()-35,FALSE))</f>
        <v/>
      </c>
      <c r="AS3" t="str">
        <f>IF(VLOOKUP($A3,Sheet6!$AL:$AV,COLUMN()-35,FALSE)=0,"",VLOOKUP($A3,Sheet6!$AL:$AV,COLUMN()-35,FALSE))</f>
        <v/>
      </c>
      <c r="AT3" t="str">
        <f>IF(VLOOKUP($A3,Sheet6!$AL:$AV,COLUMN()-35,FALSE)=0,"",VLOOKUP($A3,Sheet6!$AL:$AV,COLUMN()-35,FALSE))</f>
        <v/>
      </c>
      <c r="AV3" t="str">
        <f>IF(VLOOKUP($A3,Sheet6!$BT:$CE,COLUMN()-46,FALSE)=0,"",VLOOKUP($A3,Sheet6!$BT:$CE,COLUMN()-46,FALSE))</f>
        <v/>
      </c>
      <c r="AW3">
        <f>IF(VLOOKUP($A3,Sheet6!$BT:$CE,COLUMN()-46,FALSE)=0,"",VLOOKUP($A3,Sheet6!$BT:$CE,COLUMN()-46,FALSE))</f>
        <v>100107.47579253869</v>
      </c>
      <c r="AX3" t="str">
        <f>IF(VLOOKUP($A3,Sheet6!$BT:$CE,COLUMN()-46,FALSE)=0,"",VLOOKUP($A3,Sheet6!$BT:$CE,COLUMN()-46,FALSE))</f>
        <v/>
      </c>
      <c r="AY3">
        <f>IF(VLOOKUP($A3,Sheet6!$BT:$CE,COLUMN()-46,FALSE)=0,"",VLOOKUP($A3,Sheet6!$BT:$CE,COLUMN()-46,FALSE))</f>
        <v>228671.89901848941</v>
      </c>
      <c r="AZ3">
        <f>IF(VLOOKUP($A3,Sheet6!$BT:$CE,COLUMN()-46,FALSE)=0,"",VLOOKUP($A3,Sheet6!$BT:$CE,COLUMN()-46,FALSE))</f>
        <v>95279.957924370596</v>
      </c>
      <c r="BA3" t="str">
        <f>IF(VLOOKUP($A3,Sheet6!$BT:$CE,COLUMN()-46,FALSE)=0,"",VLOOKUP($A3,Sheet6!$BT:$CE,COLUMN()-46,FALSE))</f>
        <v/>
      </c>
      <c r="BB3" t="str">
        <f>IF(VLOOKUP($A3,Sheet6!$BT:$CE,COLUMN()-46,FALSE)=0,"",VLOOKUP($A3,Sheet6!$BT:$CE,COLUMN()-46,FALSE))</f>
        <v/>
      </c>
      <c r="BC3" t="str">
        <f>IF(VLOOKUP($A3,Sheet6!$BT:$CE,COLUMN()-46,FALSE)=0,"",VLOOKUP($A3,Sheet6!$BT:$CE,COLUMN()-46,FALSE))</f>
        <v/>
      </c>
      <c r="BD3" t="str">
        <f>IF(VLOOKUP($A3,Sheet6!$BT:$CE,COLUMN()-46,FALSE)=0,"",VLOOKUP($A3,Sheet6!$BT:$CE,COLUMN()-46,FALSE))</f>
        <v/>
      </c>
      <c r="BE3" t="str">
        <f>IF(VLOOKUP($A3,Sheet6!$BT:$CE,COLUMN()-46,FALSE)=0,"",VLOOKUP($A3,Sheet6!$BT:$CE,COLUMN()-46,FALSE))</f>
        <v/>
      </c>
      <c r="BF3" t="str">
        <f>IF(VLOOKUP($A3,Sheet6!$BT:$CE,COLUMN()-46,FALSE)=0,"",VLOOKUP($A3,Sheet6!$BT:$CE,COLUMN()-46,FALSE))</f>
        <v/>
      </c>
      <c r="BH3" t="str">
        <f>IF(VLOOKUP($A3,Sheet6!$AY:$BD,COLUMN()-58,FALSE)=0,"",VLOOKUP($A3,Sheet6!$AY:$BD,COLUMN()-58,FALSE))</f>
        <v/>
      </c>
      <c r="BI3">
        <f>IF(VLOOKUP($A3,Sheet6!$AY:$BD,COLUMN()-58,FALSE)=0,"",VLOOKUP($A3,Sheet6!$AY:$BD,COLUMN()-58,FALSE))</f>
        <v>50307.817784067665</v>
      </c>
      <c r="BJ3">
        <f>IF(VLOOKUP($A3,Sheet6!$AY:$BD,COLUMN()-58,FALSE)=0,"",VLOOKUP($A3,Sheet6!$AY:$BD,COLUMN()-58,FALSE))</f>
        <v>95279.957924370596</v>
      </c>
      <c r="BK3">
        <f>IF(VLOOKUP($A3,Sheet6!$AY:$BD,COLUMN()-58,FALSE)=0,"",VLOOKUP($A3,Sheet6!$AY:$BD,COLUMN()-58,FALSE))</f>
        <v>189289.51640974957</v>
      </c>
      <c r="BL3" t="str">
        <f>IF(VLOOKUP($A3,Sheet6!$AY:$BD,COLUMN()-58,FALSE)=0,"",VLOOKUP($A3,Sheet6!$AY:$BD,COLUMN()-58,FALSE))</f>
        <v/>
      </c>
      <c r="CL3" t="e">
        <f>IF(VLOOKUP($A3,Sheet6!$AY:$BD,COLUMN()-88,FALSE)=0,NA(),VLOOKUP($A3,Sheet6!$AY:$BD,COLUMN()-88,FALSE))</f>
        <v>#N/A</v>
      </c>
      <c r="CM3">
        <f>IF(VLOOKUP($A3,Sheet6!$AY:$BD,COLUMN()-88,FALSE)=0,NA(),VLOOKUP($A3,Sheet6!$AY:$BD,COLUMN()-88,FALSE))</f>
        <v>50307.817784067665</v>
      </c>
      <c r="CN3">
        <f>IF(VLOOKUP($A3,Sheet6!$AY:$BD,COLUMN()-88,FALSE)=0,NA(),VLOOKUP($A3,Sheet6!$AY:$BD,COLUMN()-88,FALSE))</f>
        <v>95279.957924370596</v>
      </c>
      <c r="CO3">
        <f>IF(VLOOKUP($A3,Sheet6!$AY:$BD,COLUMN()-88,FALSE)=0,NA(),VLOOKUP($A3,Sheet6!$AY:$BD,COLUMN()-88,FALSE))</f>
        <v>189289.51640974957</v>
      </c>
      <c r="CP3" t="e">
        <f>IF(VLOOKUP($A3,Sheet6!$AY:$BD,COLUMN()-88,FALSE)=0,NA(),VLOOKUP($A3,Sheet6!$AY:$BD,COLUMN()-88,FALSE))</f>
        <v>#N/A</v>
      </c>
    </row>
    <row r="4" spans="1:94">
      <c r="A4" t="str">
        <f>IF(Report!A19&lt;&gt;"",VLOOKUP(Report!A19,Sheet6!A:B,1,FALSE),NA())</f>
        <v>Armenia</v>
      </c>
      <c r="B4">
        <f>VLOOKUP(A4,Sheet6!A:B,2,FALSE)</f>
        <v>6000</v>
      </c>
      <c r="D4" t="str">
        <f>IF(VLOOKUP($A4,Sheet6!$BG:$BQ,COLUMN()-2,FALSE)=0,"",VLOOKUP($A4,Sheet6!$BG:$BQ,COLUMN()-2,FALSE))</f>
        <v/>
      </c>
      <c r="E4" t="str">
        <f>IF(VLOOKUP($A4,Sheet6!$BG:$BQ,COLUMN()-2,FALSE)=0,"",VLOOKUP($A4,Sheet6!$BG:$BQ,COLUMN()-2,FALSE))</f>
        <v/>
      </c>
      <c r="F4" t="str">
        <f>IF(VLOOKUP($A4,Sheet6!$BG:$BQ,COLUMN()-2,FALSE)=0,"",VLOOKUP($A4,Sheet6!$BG:$BQ,COLUMN()-2,FALSE))</f>
        <v/>
      </c>
      <c r="G4" t="str">
        <f>IF(VLOOKUP($A4,Sheet6!$BG:$BQ,COLUMN()-2,FALSE)=0,"",VLOOKUP($A4,Sheet6!$BG:$BQ,COLUMN()-2,FALSE))</f>
        <v/>
      </c>
      <c r="H4" t="str">
        <f>IF(VLOOKUP($A4,Sheet6!$BG:$BQ,COLUMN()-2,FALSE)=0,"",VLOOKUP($A4,Sheet6!$BG:$BQ,COLUMN()-2,FALSE))</f>
        <v/>
      </c>
      <c r="I4" t="str">
        <f>IF(VLOOKUP($A4,Sheet6!$BG:$BQ,COLUMN()-2,FALSE)=0,"",VLOOKUP($A4,Sheet6!$BG:$BQ,COLUMN()-2,FALSE))</f>
        <v/>
      </c>
      <c r="J4" t="str">
        <f>IF(VLOOKUP($A4,Sheet6!$BG:$BQ,COLUMN()-2,FALSE)=0,"",VLOOKUP($A4,Sheet6!$BG:$BQ,COLUMN()-2,FALSE))</f>
        <v/>
      </c>
      <c r="K4" t="str">
        <f>IF(VLOOKUP($A4,Sheet6!$BG:$BQ,COLUMN()-2,FALSE)=0,"",VLOOKUP($A4,Sheet6!$BG:$BQ,COLUMN()-2,FALSE))</f>
        <v/>
      </c>
      <c r="L4">
        <f>IF(VLOOKUP($A4,Sheet6!$BG:$BQ,COLUMN()-2,FALSE)=0,"",VLOOKUP($A4,Sheet6!$BG:$BQ,COLUMN()-2,FALSE))</f>
        <v>6000</v>
      </c>
      <c r="M4" t="str">
        <f>IF(VLOOKUP($A4,Sheet6!$BG:$BQ,COLUMN()-2,FALSE)=0,"",VLOOKUP($A4,Sheet6!$BG:$BQ,COLUMN()-2,FALSE))</f>
        <v/>
      </c>
      <c r="O4" t="str">
        <f>IF(VLOOKUP($A4,Sheet6!$K:$U,COLUMN()-13,FALSE)=0,"",VLOOKUP($A4,Sheet6!$K:$U,COLUMN()-13,FALSE))</f>
        <v/>
      </c>
      <c r="P4" t="str">
        <f>IF(VLOOKUP($A4,Sheet6!$K:$U,COLUMN()-13,FALSE)=0,"",VLOOKUP($A4,Sheet6!$K:$U,COLUMN()-13,FALSE))</f>
        <v/>
      </c>
      <c r="Q4" t="str">
        <f>IF(VLOOKUP($A4,Sheet6!$K:$U,COLUMN()-13,FALSE)=0,"",VLOOKUP($A4,Sheet6!$K:$U,COLUMN()-13,FALSE))</f>
        <v/>
      </c>
      <c r="R4" t="str">
        <f>IF(VLOOKUP($A4,Sheet6!$K:$U,COLUMN()-13,FALSE)=0,"",VLOOKUP($A4,Sheet6!$K:$U,COLUMN()-13,FALSE))</f>
        <v/>
      </c>
      <c r="S4" t="str">
        <f>IF(VLOOKUP($A4,Sheet6!$K:$U,COLUMN()-13,FALSE)=0,"",VLOOKUP($A4,Sheet6!$K:$U,COLUMN()-13,FALSE))</f>
        <v/>
      </c>
      <c r="T4" t="str">
        <f>IF(VLOOKUP($A4,Sheet6!$K:$U,COLUMN()-13,FALSE)=0,"",VLOOKUP($A4,Sheet6!$K:$U,COLUMN()-13,FALSE))</f>
        <v/>
      </c>
      <c r="U4" t="str">
        <f>IF(VLOOKUP($A4,Sheet6!$K:$U,COLUMN()-13,FALSE)=0,"",VLOOKUP($A4,Sheet6!$K:$U,COLUMN()-13,FALSE))</f>
        <v/>
      </c>
      <c r="V4" t="str">
        <f>IF(VLOOKUP($A4,Sheet6!$K:$U,COLUMN()-13,FALSE)=0,"",VLOOKUP($A4,Sheet6!$K:$U,COLUMN()-13,FALSE))</f>
        <v/>
      </c>
      <c r="W4">
        <f>IF(VLOOKUP($A4,Sheet6!$K:$U,COLUMN()-13,FALSE)=0,"",VLOOKUP($A4,Sheet6!$K:$U,COLUMN()-13,FALSE))</f>
        <v>1</v>
      </c>
      <c r="X4" t="str">
        <f>IF(VLOOKUP($A4,Sheet6!$K:$U,COLUMN()-13,FALSE)=0,"",VLOOKUP($A4,Sheet6!$K:$U,COLUMN()-13,FALSE))</f>
        <v/>
      </c>
      <c r="Z4" t="str">
        <f>IF(VLOOKUP($A4,Sheet6!$Y:$AI,COLUMN()-24,FALSE)=0,"",VLOOKUP($A4,Sheet6!$Y:$AI,COLUMN()-24,FALSE))</f>
        <v/>
      </c>
      <c r="AA4" t="str">
        <f>IF(VLOOKUP($A4,Sheet6!$Y:$AI,COLUMN()-24,FALSE)=0,"",VLOOKUP($A4,Sheet6!$Y:$AI,COLUMN()-24,FALSE))</f>
        <v/>
      </c>
      <c r="AB4" t="str">
        <f>IF(VLOOKUP($A4,Sheet6!$Y:$AI,COLUMN()-24,FALSE)=0,"",VLOOKUP($A4,Sheet6!$Y:$AI,COLUMN()-24,FALSE))</f>
        <v/>
      </c>
      <c r="AC4" t="str">
        <f>IF(VLOOKUP($A4,Sheet6!$Y:$AI,COLUMN()-24,FALSE)=0,"",VLOOKUP($A4,Sheet6!$Y:$AI,COLUMN()-24,FALSE))</f>
        <v/>
      </c>
      <c r="AD4" t="str">
        <f>IF(VLOOKUP($A4,Sheet6!$Y:$AI,COLUMN()-24,FALSE)=0,"",VLOOKUP($A4,Sheet6!$Y:$AI,COLUMN()-24,FALSE))</f>
        <v/>
      </c>
      <c r="AE4" t="str">
        <f>IF(VLOOKUP($A4,Sheet6!$Y:$AI,COLUMN()-24,FALSE)=0,"",VLOOKUP($A4,Sheet6!$Y:$AI,COLUMN()-24,FALSE))</f>
        <v/>
      </c>
      <c r="AF4" t="str">
        <f>IF(VLOOKUP($A4,Sheet6!$Y:$AI,COLUMN()-24,FALSE)=0,"",VLOOKUP($A4,Sheet6!$Y:$AI,COLUMN()-24,FALSE))</f>
        <v/>
      </c>
      <c r="AG4" t="str">
        <f>IF(VLOOKUP($A4,Sheet6!$Y:$AI,COLUMN()-24,FALSE)=0,"",VLOOKUP($A4,Sheet6!$Y:$AI,COLUMN()-24,FALSE))</f>
        <v/>
      </c>
      <c r="AH4">
        <f>IF(VLOOKUP($A4,Sheet6!$Y:$AI,COLUMN()-24,FALSE)=0,"",VLOOKUP($A4,Sheet6!$Y:$AI,COLUMN()-24,FALSE))</f>
        <v>5</v>
      </c>
      <c r="AI4" t="str">
        <f>IF(VLOOKUP($A4,Sheet6!$Y:$AI,COLUMN()-24,FALSE)=0,"",VLOOKUP($A4,Sheet6!$Y:$AI,COLUMN()-24,FALSE))</f>
        <v/>
      </c>
      <c r="AK4" t="str">
        <f>IF(VLOOKUP($A4,Sheet6!$AL:$AV,COLUMN()-35,FALSE)=0,"",VLOOKUP($A4,Sheet6!$AL:$AV,COLUMN()-35,FALSE))</f>
        <v/>
      </c>
      <c r="AL4" t="str">
        <f>IF(VLOOKUP($A4,Sheet6!$AL:$AV,COLUMN()-35,FALSE)=0,"",VLOOKUP($A4,Sheet6!$AL:$AV,COLUMN()-35,FALSE))</f>
        <v/>
      </c>
      <c r="AM4" t="str">
        <f>IF(VLOOKUP($A4,Sheet6!$AL:$AV,COLUMN()-35,FALSE)=0,"",VLOOKUP($A4,Sheet6!$AL:$AV,COLUMN()-35,FALSE))</f>
        <v/>
      </c>
      <c r="AN4" t="str">
        <f>IF(VLOOKUP($A4,Sheet6!$AL:$AV,COLUMN()-35,FALSE)=0,"",VLOOKUP($A4,Sheet6!$AL:$AV,COLUMN()-35,FALSE))</f>
        <v/>
      </c>
      <c r="AO4" t="str">
        <f>IF(VLOOKUP($A4,Sheet6!$AL:$AV,COLUMN()-35,FALSE)=0,"",VLOOKUP($A4,Sheet6!$AL:$AV,COLUMN()-35,FALSE))</f>
        <v/>
      </c>
      <c r="AP4" t="str">
        <f>IF(VLOOKUP($A4,Sheet6!$AL:$AV,COLUMN()-35,FALSE)=0,"",VLOOKUP($A4,Sheet6!$AL:$AV,COLUMN()-35,FALSE))</f>
        <v/>
      </c>
      <c r="AQ4" t="str">
        <f>IF(VLOOKUP($A4,Sheet6!$AL:$AV,COLUMN()-35,FALSE)=0,"",VLOOKUP($A4,Sheet6!$AL:$AV,COLUMN()-35,FALSE))</f>
        <v/>
      </c>
      <c r="AR4" t="str">
        <f>IF(VLOOKUP($A4,Sheet6!$AL:$AV,COLUMN()-35,FALSE)=0,"",VLOOKUP($A4,Sheet6!$AL:$AV,COLUMN()-35,FALSE))</f>
        <v/>
      </c>
      <c r="AS4">
        <f>IF(VLOOKUP($A4,Sheet6!$AL:$AV,COLUMN()-35,FALSE)=0,"",VLOOKUP($A4,Sheet6!$AL:$AV,COLUMN()-35,FALSE))</f>
        <v>5</v>
      </c>
      <c r="AT4" t="str">
        <f>IF(VLOOKUP($A4,Sheet6!$AL:$AV,COLUMN()-35,FALSE)=0,"",VLOOKUP($A4,Sheet6!$AL:$AV,COLUMN()-35,FALSE))</f>
        <v/>
      </c>
      <c r="AV4" t="str">
        <f>IF(VLOOKUP($A4,Sheet6!$BT:$CE,COLUMN()-46,FALSE)=0,"",VLOOKUP($A4,Sheet6!$BT:$CE,COLUMN()-46,FALSE))</f>
        <v/>
      </c>
      <c r="AW4">
        <f>IF(VLOOKUP($A4,Sheet6!$BT:$CE,COLUMN()-46,FALSE)=0,"",VLOOKUP($A4,Sheet6!$BT:$CE,COLUMN()-46,FALSE))</f>
        <v>6000</v>
      </c>
      <c r="AX4" t="str">
        <f>IF(VLOOKUP($A4,Sheet6!$BT:$CE,COLUMN()-46,FALSE)=0,"",VLOOKUP($A4,Sheet6!$BT:$CE,COLUMN()-46,FALSE))</f>
        <v/>
      </c>
      <c r="AY4" t="str">
        <f>IF(VLOOKUP($A4,Sheet6!$BT:$CE,COLUMN()-46,FALSE)=0,"",VLOOKUP($A4,Sheet6!$BT:$CE,COLUMN()-46,FALSE))</f>
        <v/>
      </c>
      <c r="AZ4" t="str">
        <f>IF(VLOOKUP($A4,Sheet6!$BT:$CE,COLUMN()-46,FALSE)=0,"",VLOOKUP($A4,Sheet6!$BT:$CE,COLUMN()-46,FALSE))</f>
        <v/>
      </c>
      <c r="BA4" t="str">
        <f>IF(VLOOKUP($A4,Sheet6!$BT:$CE,COLUMN()-46,FALSE)=0,"",VLOOKUP($A4,Sheet6!$BT:$CE,COLUMN()-46,FALSE))</f>
        <v/>
      </c>
      <c r="BB4" t="str">
        <f>IF(VLOOKUP($A4,Sheet6!$BT:$CE,COLUMN()-46,FALSE)=0,"",VLOOKUP($A4,Sheet6!$BT:$CE,COLUMN()-46,FALSE))</f>
        <v/>
      </c>
      <c r="BC4" t="str">
        <f>IF(VLOOKUP($A4,Sheet6!$BT:$CE,COLUMN()-46,FALSE)=0,"",VLOOKUP($A4,Sheet6!$BT:$CE,COLUMN()-46,FALSE))</f>
        <v/>
      </c>
      <c r="BD4" t="str">
        <f>IF(VLOOKUP($A4,Sheet6!$BT:$CE,COLUMN()-46,FALSE)=0,"",VLOOKUP($A4,Sheet6!$BT:$CE,COLUMN()-46,FALSE))</f>
        <v/>
      </c>
      <c r="BE4" t="str">
        <f>IF(VLOOKUP($A4,Sheet6!$BT:$CE,COLUMN()-46,FALSE)=0,"",VLOOKUP($A4,Sheet6!$BT:$CE,COLUMN()-46,FALSE))</f>
        <v/>
      </c>
      <c r="BF4" t="str">
        <f>IF(VLOOKUP($A4,Sheet6!$BT:$CE,COLUMN()-46,FALSE)=0,"",VLOOKUP($A4,Sheet6!$BT:$CE,COLUMN()-46,FALSE))</f>
        <v/>
      </c>
      <c r="BH4" t="str">
        <f>IF(VLOOKUP($A4,Sheet6!$AY:$BD,COLUMN()-58,FALSE)=0,"",VLOOKUP($A4,Sheet6!$AY:$BD,COLUMN()-58,FALSE))</f>
        <v/>
      </c>
      <c r="BI4" t="str">
        <f>IF(VLOOKUP($A4,Sheet6!$AY:$BD,COLUMN()-58,FALSE)=0,"",VLOOKUP($A4,Sheet6!$AY:$BD,COLUMN()-58,FALSE))</f>
        <v/>
      </c>
      <c r="BJ4" t="str">
        <f>IF(VLOOKUP($A4,Sheet6!$AY:$BD,COLUMN()-58,FALSE)=0,"",VLOOKUP($A4,Sheet6!$AY:$BD,COLUMN()-58,FALSE))</f>
        <v/>
      </c>
      <c r="BK4" t="str">
        <f>IF(VLOOKUP($A4,Sheet6!$AY:$BD,COLUMN()-58,FALSE)=0,"",VLOOKUP($A4,Sheet6!$AY:$BD,COLUMN()-58,FALSE))</f>
        <v/>
      </c>
      <c r="BL4">
        <f>IF(VLOOKUP($A4,Sheet6!$AY:$BD,COLUMN()-58,FALSE)=0,"",VLOOKUP($A4,Sheet6!$AY:$BD,COLUMN()-58,FALSE))</f>
        <v>6000</v>
      </c>
      <c r="CL4" t="e">
        <f>IF(VLOOKUP($A4,Sheet6!$AY:$BD,COLUMN()-88,FALSE)=0,NA(),VLOOKUP($A4,Sheet6!$AY:$BD,COLUMN()-88,FALSE))</f>
        <v>#N/A</v>
      </c>
      <c r="CM4" t="e">
        <f>IF(VLOOKUP($A4,Sheet6!$AY:$BD,COLUMN()-88,FALSE)=0,NA(),VLOOKUP($A4,Sheet6!$AY:$BD,COLUMN()-88,FALSE))</f>
        <v>#N/A</v>
      </c>
      <c r="CN4" t="e">
        <f>IF(VLOOKUP($A4,Sheet6!$AY:$BD,COLUMN()-88,FALSE)=0,NA(),VLOOKUP($A4,Sheet6!$AY:$BD,COLUMN()-88,FALSE))</f>
        <v>#N/A</v>
      </c>
      <c r="CO4" t="e">
        <f>IF(VLOOKUP($A4,Sheet6!$AY:$BD,COLUMN()-88,FALSE)=0,NA(),VLOOKUP($A4,Sheet6!$AY:$BD,COLUMN()-88,FALSE))</f>
        <v>#N/A</v>
      </c>
      <c r="CP4">
        <f>IF(VLOOKUP($A4,Sheet6!$AY:$BD,COLUMN()-88,FALSE)=0,NA(),VLOOKUP($A4,Sheet6!$AY:$BD,COLUMN()-88,FALSE))</f>
        <v>6000</v>
      </c>
    </row>
    <row r="5" spans="1:94">
      <c r="A5" t="str">
        <f>IF(Report!A20&lt;&gt;"",VLOOKUP(Report!A20,Sheet6!A:B,1,FALSE),NA())</f>
        <v>Brazil</v>
      </c>
      <c r="B5">
        <f>VLOOKUP(A5,Sheet6!A:B,2,FALSE)</f>
        <v>44287.984205099929</v>
      </c>
      <c r="D5" t="str">
        <f>IF(VLOOKUP($A5,Sheet6!$BG:$BQ,COLUMN()-2,FALSE)=0,"",VLOOKUP($A5,Sheet6!$BG:$BQ,COLUMN()-2,FALSE))</f>
        <v/>
      </c>
      <c r="E5">
        <f>IF(VLOOKUP($A5,Sheet6!$BG:$BQ,COLUMN()-2,FALSE)=0,"",VLOOKUP($A5,Sheet6!$BG:$BQ,COLUMN()-2,FALSE))</f>
        <v>34591.322588559458</v>
      </c>
      <c r="F5">
        <f>IF(VLOOKUP($A5,Sheet6!$BG:$BQ,COLUMN()-2,FALSE)=0,"",VLOOKUP($A5,Sheet6!$BG:$BQ,COLUMN()-2,FALSE))</f>
        <v>116050</v>
      </c>
      <c r="G5">
        <f>IF(VLOOKUP($A5,Sheet6!$BG:$BQ,COLUMN()-2,FALSE)=0,"",VLOOKUP($A5,Sheet6!$BG:$BQ,COLUMN()-2,FALSE))</f>
        <v>15600</v>
      </c>
      <c r="H5" t="str">
        <f>IF(VLOOKUP($A5,Sheet6!$BG:$BQ,COLUMN()-2,FALSE)=0,"",VLOOKUP($A5,Sheet6!$BG:$BQ,COLUMN()-2,FALSE))</f>
        <v/>
      </c>
      <c r="I5">
        <f>IF(VLOOKUP($A5,Sheet6!$BG:$BQ,COLUMN()-2,FALSE)=0,"",VLOOKUP($A5,Sheet6!$BG:$BQ,COLUMN()-2,FALSE))</f>
        <v>49000</v>
      </c>
      <c r="J5">
        <f>IF(VLOOKUP($A5,Sheet6!$BG:$BQ,COLUMN()-2,FALSE)=0,"",VLOOKUP($A5,Sheet6!$BG:$BQ,COLUMN()-2,FALSE))</f>
        <v>26691.183012544854</v>
      </c>
      <c r="K5" t="str">
        <f>IF(VLOOKUP($A5,Sheet6!$BG:$BQ,COLUMN()-2,FALSE)=0,"",VLOOKUP($A5,Sheet6!$BG:$BQ,COLUMN()-2,FALSE))</f>
        <v/>
      </c>
      <c r="L5" t="str">
        <f>IF(VLOOKUP($A5,Sheet6!$BG:$BQ,COLUMN()-2,FALSE)=0,"",VLOOKUP($A5,Sheet6!$BG:$BQ,COLUMN()-2,FALSE))</f>
        <v/>
      </c>
      <c r="M5" t="str">
        <f>IF(VLOOKUP($A5,Sheet6!$BG:$BQ,COLUMN()-2,FALSE)=0,"",VLOOKUP($A5,Sheet6!$BG:$BQ,COLUMN()-2,FALSE))</f>
        <v/>
      </c>
      <c r="O5" t="str">
        <f>IF(VLOOKUP($A5,Sheet6!$K:$U,COLUMN()-13,FALSE)=0,"",VLOOKUP($A5,Sheet6!$K:$U,COLUMN()-13,FALSE))</f>
        <v/>
      </c>
      <c r="P5">
        <f>IF(VLOOKUP($A5,Sheet6!$K:$U,COLUMN()-13,FALSE)=0,"",VLOOKUP($A5,Sheet6!$K:$U,COLUMN()-13,FALSE))</f>
        <v>11</v>
      </c>
      <c r="Q5">
        <f>IF(VLOOKUP($A5,Sheet6!$K:$U,COLUMN()-13,FALSE)=0,"",VLOOKUP($A5,Sheet6!$K:$U,COLUMN()-13,FALSE))</f>
        <v>2</v>
      </c>
      <c r="R5">
        <f>IF(VLOOKUP($A5,Sheet6!$K:$U,COLUMN()-13,FALSE)=0,"",VLOOKUP($A5,Sheet6!$K:$U,COLUMN()-13,FALSE))</f>
        <v>1</v>
      </c>
      <c r="S5" t="str">
        <f>IF(VLOOKUP($A5,Sheet6!$K:$U,COLUMN()-13,FALSE)=0,"",VLOOKUP($A5,Sheet6!$K:$U,COLUMN()-13,FALSE))</f>
        <v/>
      </c>
      <c r="T5">
        <f>IF(VLOOKUP($A5,Sheet6!$K:$U,COLUMN()-13,FALSE)=0,"",VLOOKUP($A5,Sheet6!$K:$U,COLUMN()-13,FALSE))</f>
        <v>2</v>
      </c>
      <c r="U5">
        <f>IF(VLOOKUP($A5,Sheet6!$K:$U,COLUMN()-13,FALSE)=0,"",VLOOKUP($A5,Sheet6!$K:$U,COLUMN()-13,FALSE))</f>
        <v>1</v>
      </c>
      <c r="V5" t="str">
        <f>IF(VLOOKUP($A5,Sheet6!$K:$U,COLUMN()-13,FALSE)=0,"",VLOOKUP($A5,Sheet6!$K:$U,COLUMN()-13,FALSE))</f>
        <v/>
      </c>
      <c r="W5" t="str">
        <f>IF(VLOOKUP($A5,Sheet6!$K:$U,COLUMN()-13,FALSE)=0,"",VLOOKUP($A5,Sheet6!$K:$U,COLUMN()-13,FALSE))</f>
        <v/>
      </c>
      <c r="X5" t="str">
        <f>IF(VLOOKUP($A5,Sheet6!$K:$U,COLUMN()-13,FALSE)=0,"",VLOOKUP($A5,Sheet6!$K:$U,COLUMN()-13,FALSE))</f>
        <v/>
      </c>
      <c r="Z5" t="str">
        <f>IF(VLOOKUP($A5,Sheet6!$Y:$AI,COLUMN()-24,FALSE)=0,"",VLOOKUP($A5,Sheet6!$Y:$AI,COLUMN()-24,FALSE))</f>
        <v/>
      </c>
      <c r="AA5">
        <f>IF(VLOOKUP($A5,Sheet6!$Y:$AI,COLUMN()-24,FALSE)=0,"",VLOOKUP($A5,Sheet6!$Y:$AI,COLUMN()-24,FALSE))</f>
        <v>6</v>
      </c>
      <c r="AB5">
        <f>IF(VLOOKUP($A5,Sheet6!$Y:$AI,COLUMN()-24,FALSE)=0,"",VLOOKUP($A5,Sheet6!$Y:$AI,COLUMN()-24,FALSE))</f>
        <v>6.5</v>
      </c>
      <c r="AC5">
        <f>IF(VLOOKUP($A5,Sheet6!$Y:$AI,COLUMN()-24,FALSE)=0,"",VLOOKUP($A5,Sheet6!$Y:$AI,COLUMN()-24,FALSE))</f>
        <v>20</v>
      </c>
      <c r="AD5" t="str">
        <f>IF(VLOOKUP($A5,Sheet6!$Y:$AI,COLUMN()-24,FALSE)=0,"",VLOOKUP($A5,Sheet6!$Y:$AI,COLUMN()-24,FALSE))</f>
        <v/>
      </c>
      <c r="AE5">
        <f>IF(VLOOKUP($A5,Sheet6!$Y:$AI,COLUMN()-24,FALSE)=0,"",VLOOKUP($A5,Sheet6!$Y:$AI,COLUMN()-24,FALSE))</f>
        <v>7</v>
      </c>
      <c r="AF5">
        <f>IF(VLOOKUP($A5,Sheet6!$Y:$AI,COLUMN()-24,FALSE)=0,"",VLOOKUP($A5,Sheet6!$Y:$AI,COLUMN()-24,FALSE))</f>
        <v>7</v>
      </c>
      <c r="AG5" t="str">
        <f>IF(VLOOKUP($A5,Sheet6!$Y:$AI,COLUMN()-24,FALSE)=0,"",VLOOKUP($A5,Sheet6!$Y:$AI,COLUMN()-24,FALSE))</f>
        <v/>
      </c>
      <c r="AH5" t="str">
        <f>IF(VLOOKUP($A5,Sheet6!$Y:$AI,COLUMN()-24,FALSE)=0,"",VLOOKUP($A5,Sheet6!$Y:$AI,COLUMN()-24,FALSE))</f>
        <v/>
      </c>
      <c r="AI5" t="str">
        <f>IF(VLOOKUP($A5,Sheet6!$Y:$AI,COLUMN()-24,FALSE)=0,"",VLOOKUP($A5,Sheet6!$Y:$AI,COLUMN()-24,FALSE))</f>
        <v/>
      </c>
      <c r="AK5" t="str">
        <f>IF(VLOOKUP($A5,Sheet6!$AL:$AV,COLUMN()-35,FALSE)=0,"",VLOOKUP($A5,Sheet6!$AL:$AV,COLUMN()-35,FALSE))</f>
        <v/>
      </c>
      <c r="AL5">
        <f>IF(VLOOKUP($A5,Sheet6!$AL:$AV,COLUMN()-35,FALSE)=0,"",VLOOKUP($A5,Sheet6!$AL:$AV,COLUMN()-35,FALSE))</f>
        <v>4.0909090909090908</v>
      </c>
      <c r="AM5">
        <f>IF(VLOOKUP($A5,Sheet6!$AL:$AV,COLUMN()-35,FALSE)=0,"",VLOOKUP($A5,Sheet6!$AL:$AV,COLUMN()-35,FALSE))</f>
        <v>4.5</v>
      </c>
      <c r="AN5">
        <f>IF(VLOOKUP($A5,Sheet6!$AL:$AV,COLUMN()-35,FALSE)=0,"",VLOOKUP($A5,Sheet6!$AL:$AV,COLUMN()-35,FALSE))</f>
        <v>4</v>
      </c>
      <c r="AO5" t="str">
        <f>IF(VLOOKUP($A5,Sheet6!$AL:$AV,COLUMN()-35,FALSE)=0,"",VLOOKUP($A5,Sheet6!$AL:$AV,COLUMN()-35,FALSE))</f>
        <v/>
      </c>
      <c r="AP5">
        <f>IF(VLOOKUP($A5,Sheet6!$AL:$AV,COLUMN()-35,FALSE)=0,"",VLOOKUP($A5,Sheet6!$AL:$AV,COLUMN()-35,FALSE))</f>
        <v>3</v>
      </c>
      <c r="AQ5">
        <f>IF(VLOOKUP($A5,Sheet6!$AL:$AV,COLUMN()-35,FALSE)=0,"",VLOOKUP($A5,Sheet6!$AL:$AV,COLUMN()-35,FALSE))</f>
        <v>2</v>
      </c>
      <c r="AR5" t="str">
        <f>IF(VLOOKUP($A5,Sheet6!$AL:$AV,COLUMN()-35,FALSE)=0,"",VLOOKUP($A5,Sheet6!$AL:$AV,COLUMN()-35,FALSE))</f>
        <v/>
      </c>
      <c r="AS5" t="str">
        <f>IF(VLOOKUP($A5,Sheet6!$AL:$AV,COLUMN()-35,FALSE)=0,"",VLOOKUP($A5,Sheet6!$AL:$AV,COLUMN()-35,FALSE))</f>
        <v/>
      </c>
      <c r="AT5" t="str">
        <f>IF(VLOOKUP($A5,Sheet6!$AL:$AV,COLUMN()-35,FALSE)=0,"",VLOOKUP($A5,Sheet6!$AL:$AV,COLUMN()-35,FALSE))</f>
        <v/>
      </c>
      <c r="AV5">
        <f>IF(VLOOKUP($A5,Sheet6!$BT:$CE,COLUMN()-46,FALSE)=0,"",VLOOKUP($A5,Sheet6!$BT:$CE,COLUMN()-46,FALSE))</f>
        <v>18000</v>
      </c>
      <c r="AW5">
        <f>IF(VLOOKUP($A5,Sheet6!$BT:$CE,COLUMN()-46,FALSE)=0,"",VLOOKUP($A5,Sheet6!$BT:$CE,COLUMN()-46,FALSE))</f>
        <v>41429.255513706412</v>
      </c>
      <c r="AX5">
        <f>IF(VLOOKUP($A5,Sheet6!$BT:$CE,COLUMN()-46,FALSE)=0,"",VLOOKUP($A5,Sheet6!$BT:$CE,COLUMN()-46,FALSE))</f>
        <v>64003.366400743398</v>
      </c>
      <c r="AY5">
        <f>IF(VLOOKUP($A5,Sheet6!$BT:$CE,COLUMN()-46,FALSE)=0,"",VLOOKUP($A5,Sheet6!$BT:$CE,COLUMN()-46,FALSE))</f>
        <v>50700</v>
      </c>
      <c r="AZ5">
        <f>IF(VLOOKUP($A5,Sheet6!$BT:$CE,COLUMN()-46,FALSE)=0,"",VLOOKUP($A5,Sheet6!$BT:$CE,COLUMN()-46,FALSE))</f>
        <v>15600</v>
      </c>
      <c r="BA5" t="str">
        <f>IF(VLOOKUP($A5,Sheet6!$BT:$CE,COLUMN()-46,FALSE)=0,"",VLOOKUP($A5,Sheet6!$BT:$CE,COLUMN()-46,FALSE))</f>
        <v/>
      </c>
      <c r="BB5" t="str">
        <f>IF(VLOOKUP($A5,Sheet6!$BT:$CE,COLUMN()-46,FALSE)=0,"",VLOOKUP($A5,Sheet6!$BT:$CE,COLUMN()-46,FALSE))</f>
        <v/>
      </c>
      <c r="BC5" t="str">
        <f>IF(VLOOKUP($A5,Sheet6!$BT:$CE,COLUMN()-46,FALSE)=0,"",VLOOKUP($A5,Sheet6!$BT:$CE,COLUMN()-46,FALSE))</f>
        <v/>
      </c>
      <c r="BD5" t="str">
        <f>IF(VLOOKUP($A5,Sheet6!$BT:$CE,COLUMN()-46,FALSE)=0,"",VLOOKUP($A5,Sheet6!$BT:$CE,COLUMN()-46,FALSE))</f>
        <v/>
      </c>
      <c r="BE5" t="str">
        <f>IF(VLOOKUP($A5,Sheet6!$BT:$CE,COLUMN()-46,FALSE)=0,"",VLOOKUP($A5,Sheet6!$BT:$CE,COLUMN()-46,FALSE))</f>
        <v/>
      </c>
      <c r="BF5" t="str">
        <f>IF(VLOOKUP($A5,Sheet6!$BT:$CE,COLUMN()-46,FALSE)=0,"",VLOOKUP($A5,Sheet6!$BT:$CE,COLUMN()-46,FALSE))</f>
        <v/>
      </c>
      <c r="BH5" t="str">
        <f>IF(VLOOKUP($A5,Sheet6!$AY:$BD,COLUMN()-58,FALSE)=0,"",VLOOKUP($A5,Sheet6!$AY:$BD,COLUMN()-58,FALSE))</f>
        <v/>
      </c>
      <c r="BI5">
        <f>IF(VLOOKUP($A5,Sheet6!$AY:$BD,COLUMN()-58,FALSE)=0,"",VLOOKUP($A5,Sheet6!$AY:$BD,COLUMN()-58,FALSE))</f>
        <v>42847.795753136212</v>
      </c>
      <c r="BJ5">
        <f>IF(VLOOKUP($A5,Sheet6!$AY:$BD,COLUMN()-58,FALSE)=0,"",VLOOKUP($A5,Sheet6!$AY:$BD,COLUMN()-58,FALSE))</f>
        <v>30000</v>
      </c>
      <c r="BK5">
        <f>IF(VLOOKUP($A5,Sheet6!$AY:$BD,COLUMN()-58,FALSE)=0,"",VLOOKUP($A5,Sheet6!$AY:$BD,COLUMN()-58,FALSE))</f>
        <v>17240</v>
      </c>
      <c r="BL5">
        <f>IF(VLOOKUP($A5,Sheet6!$AY:$BD,COLUMN()-58,FALSE)=0,"",VLOOKUP($A5,Sheet6!$AY:$BD,COLUMN()-58,FALSE))</f>
        <v>66472.078353450575</v>
      </c>
      <c r="CL5" t="e">
        <f>IF(VLOOKUP($A5,Sheet6!$AY:$BD,COLUMN()-88,FALSE)=0,NA(),VLOOKUP($A5,Sheet6!$AY:$BD,COLUMN()-88,FALSE))</f>
        <v>#N/A</v>
      </c>
      <c r="CM5">
        <f>IF(VLOOKUP($A5,Sheet6!$AY:$BD,COLUMN()-88,FALSE)=0,NA(),VLOOKUP($A5,Sheet6!$AY:$BD,COLUMN()-88,FALSE))</f>
        <v>42847.795753136212</v>
      </c>
      <c r="CN5">
        <f>IF(VLOOKUP($A5,Sheet6!$AY:$BD,COLUMN()-88,FALSE)=0,NA(),VLOOKUP($A5,Sheet6!$AY:$BD,COLUMN()-88,FALSE))</f>
        <v>30000</v>
      </c>
      <c r="CO5">
        <f>IF(VLOOKUP($A5,Sheet6!$AY:$BD,COLUMN()-88,FALSE)=0,NA(),VLOOKUP($A5,Sheet6!$AY:$BD,COLUMN()-88,FALSE))</f>
        <v>17240</v>
      </c>
      <c r="CP5">
        <f>IF(VLOOKUP($A5,Sheet6!$AY:$BD,COLUMN()-88,FALSE)=0,NA(),VLOOKUP($A5,Sheet6!$AY:$BD,COLUMN()-88,FALSE))</f>
        <v>66472.078353450575</v>
      </c>
    </row>
    <row r="6" spans="1:94">
      <c r="A6" t="e">
        <f>IF(Report!A21&lt;&gt;"",VLOOKUP(Report!A21,Sheet6!A:B,1,FALSE),NA())</f>
        <v>#N/A</v>
      </c>
      <c r="B6" t="e">
        <f>VLOOKUP(A6,Sheet6!A:B,2,FALSE)</f>
        <v>#N/A</v>
      </c>
      <c r="D6" t="e">
        <f>IF(VLOOKUP($A6,Sheet6!$BG:$BQ,COLUMN()-2,FALSE)=0,"",VLOOKUP($A6,Sheet6!$BG:$BQ,COLUMN()-2,FALSE))</f>
        <v>#N/A</v>
      </c>
      <c r="E6" t="e">
        <f>IF(VLOOKUP($A6,Sheet6!$BG:$BQ,COLUMN()-2,FALSE)=0,"",VLOOKUP($A6,Sheet6!$BG:$BQ,COLUMN()-2,FALSE))</f>
        <v>#N/A</v>
      </c>
      <c r="F6" t="e">
        <f>IF(VLOOKUP($A6,Sheet6!$BG:$BQ,COLUMN()-2,FALSE)=0,"",VLOOKUP($A6,Sheet6!$BG:$BQ,COLUMN()-2,FALSE))</f>
        <v>#N/A</v>
      </c>
      <c r="G6" t="e">
        <f>IF(VLOOKUP($A6,Sheet6!$BG:$BQ,COLUMN()-2,FALSE)=0,"",VLOOKUP($A6,Sheet6!$BG:$BQ,COLUMN()-2,FALSE))</f>
        <v>#N/A</v>
      </c>
      <c r="H6" t="e">
        <f>IF(VLOOKUP($A6,Sheet6!$BG:$BQ,COLUMN()-2,FALSE)=0,"",VLOOKUP($A6,Sheet6!$BG:$BQ,COLUMN()-2,FALSE))</f>
        <v>#N/A</v>
      </c>
      <c r="I6" t="e">
        <f>IF(VLOOKUP($A6,Sheet6!$BG:$BQ,COLUMN()-2,FALSE)=0,"",VLOOKUP($A6,Sheet6!$BG:$BQ,COLUMN()-2,FALSE))</f>
        <v>#N/A</v>
      </c>
      <c r="J6" t="e">
        <f>IF(VLOOKUP($A6,Sheet6!$BG:$BQ,COLUMN()-2,FALSE)=0,"",VLOOKUP($A6,Sheet6!$BG:$BQ,COLUMN()-2,FALSE))</f>
        <v>#N/A</v>
      </c>
      <c r="K6" t="e">
        <f>IF(VLOOKUP($A6,Sheet6!$BG:$BQ,COLUMN()-2,FALSE)=0,"",VLOOKUP($A6,Sheet6!$BG:$BQ,COLUMN()-2,FALSE))</f>
        <v>#N/A</v>
      </c>
      <c r="L6" t="e">
        <f>IF(VLOOKUP($A6,Sheet6!$BG:$BQ,COLUMN()-2,FALSE)=0,"",VLOOKUP($A6,Sheet6!$BG:$BQ,COLUMN()-2,FALSE))</f>
        <v>#N/A</v>
      </c>
      <c r="M6" t="e">
        <f>IF(VLOOKUP($A6,Sheet6!$BG:$BQ,COLUMN()-2,FALSE)=0,"",VLOOKUP($A6,Sheet6!$BG:$BQ,COLUMN()-2,FALSE))</f>
        <v>#N/A</v>
      </c>
      <c r="O6" t="e">
        <f>IF(VLOOKUP($A6,Sheet6!$K:$U,COLUMN()-13,FALSE)=0,"",VLOOKUP($A6,Sheet6!$K:$U,COLUMN()-13,FALSE))</f>
        <v>#N/A</v>
      </c>
      <c r="P6" t="e">
        <f>IF(VLOOKUP($A6,Sheet6!$K:$U,COLUMN()-13,FALSE)=0,"",VLOOKUP($A6,Sheet6!$K:$U,COLUMN()-13,FALSE))</f>
        <v>#N/A</v>
      </c>
      <c r="Q6" t="e">
        <f>IF(VLOOKUP($A6,Sheet6!$K:$U,COLUMN()-13,FALSE)=0,"",VLOOKUP($A6,Sheet6!$K:$U,COLUMN()-13,FALSE))</f>
        <v>#N/A</v>
      </c>
      <c r="R6" t="e">
        <f>IF(VLOOKUP($A6,Sheet6!$K:$U,COLUMN()-13,FALSE)=0,"",VLOOKUP($A6,Sheet6!$K:$U,COLUMN()-13,FALSE))</f>
        <v>#N/A</v>
      </c>
      <c r="S6" t="e">
        <f>IF(VLOOKUP($A6,Sheet6!$K:$U,COLUMN()-13,FALSE)=0,"",VLOOKUP($A6,Sheet6!$K:$U,COLUMN()-13,FALSE))</f>
        <v>#N/A</v>
      </c>
      <c r="T6" t="e">
        <f>IF(VLOOKUP($A6,Sheet6!$K:$U,COLUMN()-13,FALSE)=0,"",VLOOKUP($A6,Sheet6!$K:$U,COLUMN()-13,FALSE))</f>
        <v>#N/A</v>
      </c>
      <c r="U6" t="e">
        <f>IF(VLOOKUP($A6,Sheet6!$K:$U,COLUMN()-13,FALSE)=0,"",VLOOKUP($A6,Sheet6!$K:$U,COLUMN()-13,FALSE))</f>
        <v>#N/A</v>
      </c>
      <c r="V6" t="e">
        <f>IF(VLOOKUP($A6,Sheet6!$K:$U,COLUMN()-13,FALSE)=0,"",VLOOKUP($A6,Sheet6!$K:$U,COLUMN()-13,FALSE))</f>
        <v>#N/A</v>
      </c>
      <c r="W6" t="e">
        <f>IF(VLOOKUP($A6,Sheet6!$K:$U,COLUMN()-13,FALSE)=0,"",VLOOKUP($A6,Sheet6!$K:$U,COLUMN()-13,FALSE))</f>
        <v>#N/A</v>
      </c>
      <c r="X6" t="e">
        <f>IF(VLOOKUP($A6,Sheet6!$K:$U,COLUMN()-13,FALSE)=0,"",VLOOKUP($A6,Sheet6!$K:$U,COLUMN()-13,FALSE))</f>
        <v>#N/A</v>
      </c>
      <c r="Z6" t="e">
        <f>IF(VLOOKUP($A6,Sheet6!$Y:$AI,COLUMN()-24,FALSE)=0,"",VLOOKUP($A6,Sheet6!$Y:$AI,COLUMN()-24,FALSE))</f>
        <v>#N/A</v>
      </c>
      <c r="AA6" t="e">
        <f>IF(VLOOKUP($A6,Sheet6!$Y:$AI,COLUMN()-24,FALSE)=0,"",VLOOKUP($A6,Sheet6!$Y:$AI,COLUMN()-24,FALSE))</f>
        <v>#N/A</v>
      </c>
      <c r="AB6" t="e">
        <f>IF(VLOOKUP($A6,Sheet6!$Y:$AI,COLUMN()-24,FALSE)=0,"",VLOOKUP($A6,Sheet6!$Y:$AI,COLUMN()-24,FALSE))</f>
        <v>#N/A</v>
      </c>
      <c r="AC6" t="e">
        <f>IF(VLOOKUP($A6,Sheet6!$Y:$AI,COLUMN()-24,FALSE)=0,"",VLOOKUP($A6,Sheet6!$Y:$AI,COLUMN()-24,FALSE))</f>
        <v>#N/A</v>
      </c>
      <c r="AD6" t="e">
        <f>IF(VLOOKUP($A6,Sheet6!$Y:$AI,COLUMN()-24,FALSE)=0,"",VLOOKUP($A6,Sheet6!$Y:$AI,COLUMN()-24,FALSE))</f>
        <v>#N/A</v>
      </c>
      <c r="AE6" t="e">
        <f>IF(VLOOKUP($A6,Sheet6!$Y:$AI,COLUMN()-24,FALSE)=0,"",VLOOKUP($A6,Sheet6!$Y:$AI,COLUMN()-24,FALSE))</f>
        <v>#N/A</v>
      </c>
      <c r="AF6" t="e">
        <f>IF(VLOOKUP($A6,Sheet6!$Y:$AI,COLUMN()-24,FALSE)=0,"",VLOOKUP($A6,Sheet6!$Y:$AI,COLUMN()-24,FALSE))</f>
        <v>#N/A</v>
      </c>
      <c r="AG6" t="e">
        <f>IF(VLOOKUP($A6,Sheet6!$Y:$AI,COLUMN()-24,FALSE)=0,"",VLOOKUP($A6,Sheet6!$Y:$AI,COLUMN()-24,FALSE))</f>
        <v>#N/A</v>
      </c>
      <c r="AH6" t="e">
        <f>IF(VLOOKUP($A6,Sheet6!$Y:$AI,COLUMN()-24,FALSE)=0,"",VLOOKUP($A6,Sheet6!$Y:$AI,COLUMN()-24,FALSE))</f>
        <v>#N/A</v>
      </c>
      <c r="AI6" t="e">
        <f>IF(VLOOKUP($A6,Sheet6!$Y:$AI,COLUMN()-24,FALSE)=0,"",VLOOKUP($A6,Sheet6!$Y:$AI,COLUMN()-24,FALSE))</f>
        <v>#N/A</v>
      </c>
      <c r="AK6" t="e">
        <f>IF(VLOOKUP($A6,Sheet6!$AL:$AV,COLUMN()-35,FALSE)=0,"",VLOOKUP($A6,Sheet6!$AL:$AV,COLUMN()-35,FALSE))</f>
        <v>#N/A</v>
      </c>
      <c r="AL6" t="e">
        <f>IF(VLOOKUP($A6,Sheet6!$AL:$AV,COLUMN()-35,FALSE)=0,"",VLOOKUP($A6,Sheet6!$AL:$AV,COLUMN()-35,FALSE))</f>
        <v>#N/A</v>
      </c>
      <c r="AM6" t="e">
        <f>IF(VLOOKUP($A6,Sheet6!$AL:$AV,COLUMN()-35,FALSE)=0,"",VLOOKUP($A6,Sheet6!$AL:$AV,COLUMN()-35,FALSE))</f>
        <v>#N/A</v>
      </c>
      <c r="AN6" t="e">
        <f>IF(VLOOKUP($A6,Sheet6!$AL:$AV,COLUMN()-35,FALSE)=0,"",VLOOKUP($A6,Sheet6!$AL:$AV,COLUMN()-35,FALSE))</f>
        <v>#N/A</v>
      </c>
      <c r="AO6" t="e">
        <f>IF(VLOOKUP($A6,Sheet6!$AL:$AV,COLUMN()-35,FALSE)=0,"",VLOOKUP($A6,Sheet6!$AL:$AV,COLUMN()-35,FALSE))</f>
        <v>#N/A</v>
      </c>
      <c r="AP6" t="e">
        <f>IF(VLOOKUP($A6,Sheet6!$AL:$AV,COLUMN()-35,FALSE)=0,"",VLOOKUP($A6,Sheet6!$AL:$AV,COLUMN()-35,FALSE))</f>
        <v>#N/A</v>
      </c>
      <c r="AQ6" t="e">
        <f>IF(VLOOKUP($A6,Sheet6!$AL:$AV,COLUMN()-35,FALSE)=0,"",VLOOKUP($A6,Sheet6!$AL:$AV,COLUMN()-35,FALSE))</f>
        <v>#N/A</v>
      </c>
      <c r="AR6" t="e">
        <f>IF(VLOOKUP($A6,Sheet6!$AL:$AV,COLUMN()-35,FALSE)=0,"",VLOOKUP($A6,Sheet6!$AL:$AV,COLUMN()-35,FALSE))</f>
        <v>#N/A</v>
      </c>
      <c r="AS6" t="e">
        <f>IF(VLOOKUP($A6,Sheet6!$AL:$AV,COLUMN()-35,FALSE)=0,"",VLOOKUP($A6,Sheet6!$AL:$AV,COLUMN()-35,FALSE))</f>
        <v>#N/A</v>
      </c>
      <c r="AT6" t="e">
        <f>IF(VLOOKUP($A6,Sheet6!$AL:$AV,COLUMN()-35,FALSE)=0,"",VLOOKUP($A6,Sheet6!$AL:$AV,COLUMN()-35,FALSE))</f>
        <v>#N/A</v>
      </c>
      <c r="AV6" t="e">
        <f>IF(VLOOKUP($A6,Sheet6!$BT:$CE,COLUMN()-46,FALSE)=0,"",VLOOKUP($A6,Sheet6!$BT:$CE,COLUMN()-46,FALSE))</f>
        <v>#N/A</v>
      </c>
      <c r="AW6" t="e">
        <f>IF(VLOOKUP($A6,Sheet6!$BT:$CE,COLUMN()-46,FALSE)=0,"",VLOOKUP($A6,Sheet6!$BT:$CE,COLUMN()-46,FALSE))</f>
        <v>#N/A</v>
      </c>
      <c r="AX6" t="e">
        <f>IF(VLOOKUP($A6,Sheet6!$BT:$CE,COLUMN()-46,FALSE)=0,"",VLOOKUP($A6,Sheet6!$BT:$CE,COLUMN()-46,FALSE))</f>
        <v>#N/A</v>
      </c>
      <c r="AY6" t="e">
        <f>IF(VLOOKUP($A6,Sheet6!$BT:$CE,COLUMN()-46,FALSE)=0,"",VLOOKUP($A6,Sheet6!$BT:$CE,COLUMN()-46,FALSE))</f>
        <v>#N/A</v>
      </c>
      <c r="AZ6" t="e">
        <f>IF(VLOOKUP($A6,Sheet6!$BT:$CE,COLUMN()-46,FALSE)=0,"",VLOOKUP($A6,Sheet6!$BT:$CE,COLUMN()-46,FALSE))</f>
        <v>#N/A</v>
      </c>
      <c r="BA6" t="e">
        <f>IF(VLOOKUP($A6,Sheet6!$BT:$CE,COLUMN()-46,FALSE)=0,"",VLOOKUP($A6,Sheet6!$BT:$CE,COLUMN()-46,FALSE))</f>
        <v>#N/A</v>
      </c>
      <c r="BB6" t="e">
        <f>IF(VLOOKUP($A6,Sheet6!$BT:$CE,COLUMN()-46,FALSE)=0,"",VLOOKUP($A6,Sheet6!$BT:$CE,COLUMN()-46,FALSE))</f>
        <v>#N/A</v>
      </c>
      <c r="BC6" t="e">
        <f>IF(VLOOKUP($A6,Sheet6!$BT:$CE,COLUMN()-46,FALSE)=0,"",VLOOKUP($A6,Sheet6!$BT:$CE,COLUMN()-46,FALSE))</f>
        <v>#N/A</v>
      </c>
      <c r="BD6" t="e">
        <f>IF(VLOOKUP($A6,Sheet6!$BT:$CE,COLUMN()-46,FALSE)=0,"",VLOOKUP($A6,Sheet6!$BT:$CE,COLUMN()-46,FALSE))</f>
        <v>#N/A</v>
      </c>
      <c r="BE6" t="e">
        <f>IF(VLOOKUP($A6,Sheet6!$BT:$CE,COLUMN()-46,FALSE)=0,"",VLOOKUP($A6,Sheet6!$BT:$CE,COLUMN()-46,FALSE))</f>
        <v>#N/A</v>
      </c>
      <c r="BF6" t="e">
        <f>IF(VLOOKUP($A6,Sheet6!$BT:$CE,COLUMN()-46,FALSE)=0,"",VLOOKUP($A6,Sheet6!$BT:$CE,COLUMN()-46,FALSE))</f>
        <v>#N/A</v>
      </c>
      <c r="BH6" t="e">
        <f>IF(VLOOKUP($A6,Sheet6!$AY:$BD,COLUMN()-58,FALSE)=0,"",VLOOKUP($A6,Sheet6!$AY:$BD,COLUMN()-58,FALSE))</f>
        <v>#N/A</v>
      </c>
      <c r="BI6" t="e">
        <f>IF(VLOOKUP($A6,Sheet6!$AY:$BD,COLUMN()-58,FALSE)=0,"",VLOOKUP($A6,Sheet6!$AY:$BD,COLUMN()-58,FALSE))</f>
        <v>#N/A</v>
      </c>
      <c r="BJ6" t="e">
        <f>IF(VLOOKUP($A6,Sheet6!$AY:$BD,COLUMN()-58,FALSE)=0,"",VLOOKUP($A6,Sheet6!$AY:$BD,COLUMN()-58,FALSE))</f>
        <v>#N/A</v>
      </c>
      <c r="BK6" t="e">
        <f>IF(VLOOKUP($A6,Sheet6!$AY:$BD,COLUMN()-58,FALSE)=0,"",VLOOKUP($A6,Sheet6!$AY:$BD,COLUMN()-58,FALSE))</f>
        <v>#N/A</v>
      </c>
      <c r="BL6" t="e">
        <f>IF(VLOOKUP($A6,Sheet6!$AY:$BD,COLUMN()-58,FALSE)=0,"",VLOOKUP($A6,Sheet6!$AY:$BD,COLUMN()-58,FALSE))</f>
        <v>#N/A</v>
      </c>
      <c r="CL6" t="e">
        <f>IF(VLOOKUP($A6,Sheet6!$AY:$BD,COLUMN()-88,FALSE)=0,NA(),VLOOKUP($A6,Sheet6!$AY:$BD,COLUMN()-88,FALSE))</f>
        <v>#N/A</v>
      </c>
      <c r="CM6" t="e">
        <f>IF(VLOOKUP($A6,Sheet6!$AY:$BD,COLUMN()-88,FALSE)=0,NA(),VLOOKUP($A6,Sheet6!$AY:$BD,COLUMN()-88,FALSE))</f>
        <v>#N/A</v>
      </c>
      <c r="CN6" t="e">
        <f>IF(VLOOKUP($A6,Sheet6!$AY:$BD,COLUMN()-88,FALSE)=0,NA(),VLOOKUP($A6,Sheet6!$AY:$BD,COLUMN()-88,FALSE))</f>
        <v>#N/A</v>
      </c>
      <c r="CO6" t="e">
        <f>IF(VLOOKUP($A6,Sheet6!$AY:$BD,COLUMN()-88,FALSE)=0,NA(),VLOOKUP($A6,Sheet6!$AY:$BD,COLUMN()-88,FALSE))</f>
        <v>#N/A</v>
      </c>
      <c r="CP6" t="e">
        <f>IF(VLOOKUP($A6,Sheet6!$AY:$BD,COLUMN()-88,FALSE)=0,NA(),VLOOKUP($A6,Sheet6!$AY:$BD,COLUMN()-88,FALSE))</f>
        <v>#N/A</v>
      </c>
    </row>
    <row r="7" spans="1:94">
      <c r="A7" t="e">
        <f>IF(Report!A22&lt;&gt;"",VLOOKUP(Report!A22,Sheet6!A:B,1,FALSE),NA())</f>
        <v>#N/A</v>
      </c>
      <c r="B7" t="e">
        <f>VLOOKUP(A7,Sheet6!A:B,2,FALSE)</f>
        <v>#N/A</v>
      </c>
      <c r="D7" t="e">
        <f>IF(VLOOKUP($A7,Sheet6!$BG:$BQ,COLUMN()-2,FALSE)=0,"",VLOOKUP($A7,Sheet6!$BG:$BQ,COLUMN()-2,FALSE))</f>
        <v>#N/A</v>
      </c>
      <c r="E7" t="e">
        <f>IF(VLOOKUP($A7,Sheet6!$BG:$BQ,COLUMN()-2,FALSE)=0,"",VLOOKUP($A7,Sheet6!$BG:$BQ,COLUMN()-2,FALSE))</f>
        <v>#N/A</v>
      </c>
      <c r="F7" t="e">
        <f>IF(VLOOKUP($A7,Sheet6!$BG:$BQ,COLUMN()-2,FALSE)=0,"",VLOOKUP($A7,Sheet6!$BG:$BQ,COLUMN()-2,FALSE))</f>
        <v>#N/A</v>
      </c>
      <c r="G7" t="e">
        <f>IF(VLOOKUP($A7,Sheet6!$BG:$BQ,COLUMN()-2,FALSE)=0,"",VLOOKUP($A7,Sheet6!$BG:$BQ,COLUMN()-2,FALSE))</f>
        <v>#N/A</v>
      </c>
      <c r="H7" t="e">
        <f>IF(VLOOKUP($A7,Sheet6!$BG:$BQ,COLUMN()-2,FALSE)=0,"",VLOOKUP($A7,Sheet6!$BG:$BQ,COLUMN()-2,FALSE))</f>
        <v>#N/A</v>
      </c>
      <c r="I7" t="e">
        <f>IF(VLOOKUP($A7,Sheet6!$BG:$BQ,COLUMN()-2,FALSE)=0,"",VLOOKUP($A7,Sheet6!$BG:$BQ,COLUMN()-2,FALSE))</f>
        <v>#N/A</v>
      </c>
      <c r="J7" t="e">
        <f>IF(VLOOKUP($A7,Sheet6!$BG:$BQ,COLUMN()-2,FALSE)=0,"",VLOOKUP($A7,Sheet6!$BG:$BQ,COLUMN()-2,FALSE))</f>
        <v>#N/A</v>
      </c>
      <c r="K7" t="e">
        <f>IF(VLOOKUP($A7,Sheet6!$BG:$BQ,COLUMN()-2,FALSE)=0,"",VLOOKUP($A7,Sheet6!$BG:$BQ,COLUMN()-2,FALSE))</f>
        <v>#N/A</v>
      </c>
      <c r="L7" t="e">
        <f>IF(VLOOKUP($A7,Sheet6!$BG:$BQ,COLUMN()-2,FALSE)=0,"",VLOOKUP($A7,Sheet6!$BG:$BQ,COLUMN()-2,FALSE))</f>
        <v>#N/A</v>
      </c>
      <c r="M7" t="e">
        <f>IF(VLOOKUP($A7,Sheet6!$BG:$BQ,COLUMN()-2,FALSE)=0,"",VLOOKUP($A7,Sheet6!$BG:$BQ,COLUMN()-2,FALSE))</f>
        <v>#N/A</v>
      </c>
      <c r="O7" t="e">
        <f>IF(VLOOKUP($A7,Sheet6!$K:$U,COLUMN()-13,FALSE)=0,"",VLOOKUP($A7,Sheet6!$K:$U,COLUMN()-13,FALSE))</f>
        <v>#N/A</v>
      </c>
      <c r="P7" t="e">
        <f>IF(VLOOKUP($A7,Sheet6!$K:$U,COLUMN()-13,FALSE)=0,"",VLOOKUP($A7,Sheet6!$K:$U,COLUMN()-13,FALSE))</f>
        <v>#N/A</v>
      </c>
      <c r="Q7" t="e">
        <f>IF(VLOOKUP($A7,Sheet6!$K:$U,COLUMN()-13,FALSE)=0,"",VLOOKUP($A7,Sheet6!$K:$U,COLUMN()-13,FALSE))</f>
        <v>#N/A</v>
      </c>
      <c r="R7" t="e">
        <f>IF(VLOOKUP($A7,Sheet6!$K:$U,COLUMN()-13,FALSE)=0,"",VLOOKUP($A7,Sheet6!$K:$U,COLUMN()-13,FALSE))</f>
        <v>#N/A</v>
      </c>
      <c r="S7" t="e">
        <f>IF(VLOOKUP($A7,Sheet6!$K:$U,COLUMN()-13,FALSE)=0,"",VLOOKUP($A7,Sheet6!$K:$U,COLUMN()-13,FALSE))</f>
        <v>#N/A</v>
      </c>
      <c r="T7" t="e">
        <f>IF(VLOOKUP($A7,Sheet6!$K:$U,COLUMN()-13,FALSE)=0,"",VLOOKUP($A7,Sheet6!$K:$U,COLUMN()-13,FALSE))</f>
        <v>#N/A</v>
      </c>
      <c r="U7" t="e">
        <f>IF(VLOOKUP($A7,Sheet6!$K:$U,COLUMN()-13,FALSE)=0,"",VLOOKUP($A7,Sheet6!$K:$U,COLUMN()-13,FALSE))</f>
        <v>#N/A</v>
      </c>
      <c r="V7" t="e">
        <f>IF(VLOOKUP($A7,Sheet6!$K:$U,COLUMN()-13,FALSE)=0,"",VLOOKUP($A7,Sheet6!$K:$U,COLUMN()-13,FALSE))</f>
        <v>#N/A</v>
      </c>
      <c r="W7" t="e">
        <f>IF(VLOOKUP($A7,Sheet6!$K:$U,COLUMN()-13,FALSE)=0,"",VLOOKUP($A7,Sheet6!$K:$U,COLUMN()-13,FALSE))</f>
        <v>#N/A</v>
      </c>
      <c r="X7" t="e">
        <f>IF(VLOOKUP($A7,Sheet6!$K:$U,COLUMN()-13,FALSE)=0,"",VLOOKUP($A7,Sheet6!$K:$U,COLUMN()-13,FALSE))</f>
        <v>#N/A</v>
      </c>
      <c r="Z7" t="e">
        <f>IF(VLOOKUP($A7,Sheet6!$Y:$AI,COLUMN()-24,FALSE)=0,"",VLOOKUP($A7,Sheet6!$Y:$AI,COLUMN()-24,FALSE))</f>
        <v>#N/A</v>
      </c>
      <c r="AA7" t="e">
        <f>IF(VLOOKUP($A7,Sheet6!$Y:$AI,COLUMN()-24,FALSE)=0,"",VLOOKUP($A7,Sheet6!$Y:$AI,COLUMN()-24,FALSE))</f>
        <v>#N/A</v>
      </c>
      <c r="AB7" t="e">
        <f>IF(VLOOKUP($A7,Sheet6!$Y:$AI,COLUMN()-24,FALSE)=0,"",VLOOKUP($A7,Sheet6!$Y:$AI,COLUMN()-24,FALSE))</f>
        <v>#N/A</v>
      </c>
      <c r="AC7" t="e">
        <f>IF(VLOOKUP($A7,Sheet6!$Y:$AI,COLUMN()-24,FALSE)=0,"",VLOOKUP($A7,Sheet6!$Y:$AI,COLUMN()-24,FALSE))</f>
        <v>#N/A</v>
      </c>
      <c r="AD7" t="e">
        <f>IF(VLOOKUP($A7,Sheet6!$Y:$AI,COLUMN()-24,FALSE)=0,"",VLOOKUP($A7,Sheet6!$Y:$AI,COLUMN()-24,FALSE))</f>
        <v>#N/A</v>
      </c>
      <c r="AE7" t="e">
        <f>IF(VLOOKUP($A7,Sheet6!$Y:$AI,COLUMN()-24,FALSE)=0,"",VLOOKUP($A7,Sheet6!$Y:$AI,COLUMN()-24,FALSE))</f>
        <v>#N/A</v>
      </c>
      <c r="AF7" t="e">
        <f>IF(VLOOKUP($A7,Sheet6!$Y:$AI,COLUMN()-24,FALSE)=0,"",VLOOKUP($A7,Sheet6!$Y:$AI,COLUMN()-24,FALSE))</f>
        <v>#N/A</v>
      </c>
      <c r="AG7" t="e">
        <f>IF(VLOOKUP($A7,Sheet6!$Y:$AI,COLUMN()-24,FALSE)=0,"",VLOOKUP($A7,Sheet6!$Y:$AI,COLUMN()-24,FALSE))</f>
        <v>#N/A</v>
      </c>
      <c r="AH7" t="e">
        <f>IF(VLOOKUP($A7,Sheet6!$Y:$AI,COLUMN()-24,FALSE)=0,"",VLOOKUP($A7,Sheet6!$Y:$AI,COLUMN()-24,FALSE))</f>
        <v>#N/A</v>
      </c>
      <c r="AI7" t="e">
        <f>IF(VLOOKUP($A7,Sheet6!$Y:$AI,COLUMN()-24,FALSE)=0,"",VLOOKUP($A7,Sheet6!$Y:$AI,COLUMN()-24,FALSE))</f>
        <v>#N/A</v>
      </c>
      <c r="AK7" t="e">
        <f>IF(VLOOKUP($A7,Sheet6!$AL:$AV,COLUMN()-35,FALSE)=0,"",VLOOKUP($A7,Sheet6!$AL:$AV,COLUMN()-35,FALSE))</f>
        <v>#N/A</v>
      </c>
      <c r="AL7" t="e">
        <f>IF(VLOOKUP($A7,Sheet6!$AL:$AV,COLUMN()-35,FALSE)=0,"",VLOOKUP($A7,Sheet6!$AL:$AV,COLUMN()-35,FALSE))</f>
        <v>#N/A</v>
      </c>
      <c r="AM7" t="e">
        <f>IF(VLOOKUP($A7,Sheet6!$AL:$AV,COLUMN()-35,FALSE)=0,"",VLOOKUP($A7,Sheet6!$AL:$AV,COLUMN()-35,FALSE))</f>
        <v>#N/A</v>
      </c>
      <c r="AN7" t="e">
        <f>IF(VLOOKUP($A7,Sheet6!$AL:$AV,COLUMN()-35,FALSE)=0,"",VLOOKUP($A7,Sheet6!$AL:$AV,COLUMN()-35,FALSE))</f>
        <v>#N/A</v>
      </c>
      <c r="AO7" t="e">
        <f>IF(VLOOKUP($A7,Sheet6!$AL:$AV,COLUMN()-35,FALSE)=0,"",VLOOKUP($A7,Sheet6!$AL:$AV,COLUMN()-35,FALSE))</f>
        <v>#N/A</v>
      </c>
      <c r="AP7" t="e">
        <f>IF(VLOOKUP($A7,Sheet6!$AL:$AV,COLUMN()-35,FALSE)=0,"",VLOOKUP($A7,Sheet6!$AL:$AV,COLUMN()-35,FALSE))</f>
        <v>#N/A</v>
      </c>
      <c r="AQ7" t="e">
        <f>IF(VLOOKUP($A7,Sheet6!$AL:$AV,COLUMN()-35,FALSE)=0,"",VLOOKUP($A7,Sheet6!$AL:$AV,COLUMN()-35,FALSE))</f>
        <v>#N/A</v>
      </c>
      <c r="AR7" t="e">
        <f>IF(VLOOKUP($A7,Sheet6!$AL:$AV,COLUMN()-35,FALSE)=0,"",VLOOKUP($A7,Sheet6!$AL:$AV,COLUMN()-35,FALSE))</f>
        <v>#N/A</v>
      </c>
      <c r="AS7" t="e">
        <f>IF(VLOOKUP($A7,Sheet6!$AL:$AV,COLUMN()-35,FALSE)=0,"",VLOOKUP($A7,Sheet6!$AL:$AV,COLUMN()-35,FALSE))</f>
        <v>#N/A</v>
      </c>
      <c r="AT7" t="e">
        <f>IF(VLOOKUP($A7,Sheet6!$AL:$AV,COLUMN()-35,FALSE)=0,"",VLOOKUP($A7,Sheet6!$AL:$AV,COLUMN()-35,FALSE))</f>
        <v>#N/A</v>
      </c>
      <c r="AV7" t="e">
        <f>IF(VLOOKUP($A7,Sheet6!$BT:$CE,COLUMN()-46,FALSE)=0,"",VLOOKUP($A7,Sheet6!$BT:$CE,COLUMN()-46,FALSE))</f>
        <v>#N/A</v>
      </c>
      <c r="AW7" t="e">
        <f>IF(VLOOKUP($A7,Sheet6!$BT:$CE,COLUMN()-46,FALSE)=0,"",VLOOKUP($A7,Sheet6!$BT:$CE,COLUMN()-46,FALSE))</f>
        <v>#N/A</v>
      </c>
      <c r="AX7" t="e">
        <f>IF(VLOOKUP($A7,Sheet6!$BT:$CE,COLUMN()-46,FALSE)=0,"",VLOOKUP($A7,Sheet6!$BT:$CE,COLUMN()-46,FALSE))</f>
        <v>#N/A</v>
      </c>
      <c r="AY7" t="e">
        <f>IF(VLOOKUP($A7,Sheet6!$BT:$CE,COLUMN()-46,FALSE)=0,"",VLOOKUP($A7,Sheet6!$BT:$CE,COLUMN()-46,FALSE))</f>
        <v>#N/A</v>
      </c>
      <c r="AZ7" t="e">
        <f>IF(VLOOKUP($A7,Sheet6!$BT:$CE,COLUMN()-46,FALSE)=0,"",VLOOKUP($A7,Sheet6!$BT:$CE,COLUMN()-46,FALSE))</f>
        <v>#N/A</v>
      </c>
      <c r="BA7" t="e">
        <f>IF(VLOOKUP($A7,Sheet6!$BT:$CE,COLUMN()-46,FALSE)=0,"",VLOOKUP($A7,Sheet6!$BT:$CE,COLUMN()-46,FALSE))</f>
        <v>#N/A</v>
      </c>
      <c r="BB7" t="e">
        <f>IF(VLOOKUP($A7,Sheet6!$BT:$CE,COLUMN()-46,FALSE)=0,"",VLOOKUP($A7,Sheet6!$BT:$CE,COLUMN()-46,FALSE))</f>
        <v>#N/A</v>
      </c>
      <c r="BC7" t="e">
        <f>IF(VLOOKUP($A7,Sheet6!$BT:$CE,COLUMN()-46,FALSE)=0,"",VLOOKUP($A7,Sheet6!$BT:$CE,COLUMN()-46,FALSE))</f>
        <v>#N/A</v>
      </c>
      <c r="BD7" t="e">
        <f>IF(VLOOKUP($A7,Sheet6!$BT:$CE,COLUMN()-46,FALSE)=0,"",VLOOKUP($A7,Sheet6!$BT:$CE,COLUMN()-46,FALSE))</f>
        <v>#N/A</v>
      </c>
      <c r="BE7" t="e">
        <f>IF(VLOOKUP($A7,Sheet6!$BT:$CE,COLUMN()-46,FALSE)=0,"",VLOOKUP($A7,Sheet6!$BT:$CE,COLUMN()-46,FALSE))</f>
        <v>#N/A</v>
      </c>
      <c r="BF7" t="e">
        <f>IF(VLOOKUP($A7,Sheet6!$BT:$CE,COLUMN()-46,FALSE)=0,"",VLOOKUP($A7,Sheet6!$BT:$CE,COLUMN()-46,FALSE))</f>
        <v>#N/A</v>
      </c>
      <c r="BH7" t="e">
        <f>IF(VLOOKUP($A7,Sheet6!$AY:$BD,COLUMN()-58,FALSE)=0,"",VLOOKUP($A7,Sheet6!$AY:$BD,COLUMN()-58,FALSE))</f>
        <v>#N/A</v>
      </c>
      <c r="BI7" t="e">
        <f>IF(VLOOKUP($A7,Sheet6!$AY:$BD,COLUMN()-58,FALSE)=0,"",VLOOKUP($A7,Sheet6!$AY:$BD,COLUMN()-58,FALSE))</f>
        <v>#N/A</v>
      </c>
      <c r="BJ7" t="e">
        <f>IF(VLOOKUP($A7,Sheet6!$AY:$BD,COLUMN()-58,FALSE)=0,"",VLOOKUP($A7,Sheet6!$AY:$BD,COLUMN()-58,FALSE))</f>
        <v>#N/A</v>
      </c>
      <c r="BK7" t="e">
        <f>IF(VLOOKUP($A7,Sheet6!$AY:$BD,COLUMN()-58,FALSE)=0,"",VLOOKUP($A7,Sheet6!$AY:$BD,COLUMN()-58,FALSE))</f>
        <v>#N/A</v>
      </c>
      <c r="BL7" t="e">
        <f>IF(VLOOKUP($A7,Sheet6!$AY:$BD,COLUMN()-58,FALSE)=0,"",VLOOKUP($A7,Sheet6!$AY:$BD,COLUMN()-58,FALSE))</f>
        <v>#N/A</v>
      </c>
      <c r="CL7" t="e">
        <f>IF(VLOOKUP($A7,Sheet6!$AY:$BD,COLUMN()-88,FALSE)=0,NA(),VLOOKUP($A7,Sheet6!$AY:$BD,COLUMN()-88,FALSE))</f>
        <v>#N/A</v>
      </c>
      <c r="CM7" t="e">
        <f>IF(VLOOKUP($A7,Sheet6!$AY:$BD,COLUMN()-88,FALSE)=0,NA(),VLOOKUP($A7,Sheet6!$AY:$BD,COLUMN()-88,FALSE))</f>
        <v>#N/A</v>
      </c>
      <c r="CN7" t="e">
        <f>IF(VLOOKUP($A7,Sheet6!$AY:$BD,COLUMN()-88,FALSE)=0,NA(),VLOOKUP($A7,Sheet6!$AY:$BD,COLUMN()-88,FALSE))</f>
        <v>#N/A</v>
      </c>
      <c r="CO7" t="e">
        <f>IF(VLOOKUP($A7,Sheet6!$AY:$BD,COLUMN()-88,FALSE)=0,NA(),VLOOKUP($A7,Sheet6!$AY:$BD,COLUMN()-88,FALSE))</f>
        <v>#N/A</v>
      </c>
      <c r="CP7" t="e">
        <f>IF(VLOOKUP($A7,Sheet6!$AY:$BD,COLUMN()-88,FALSE)=0,NA(),VLOOKUP($A7,Sheet6!$AY:$BD,COLUMN()-88,FALSE))</f>
        <v>#N/A</v>
      </c>
    </row>
    <row r="8" spans="1:94">
      <c r="A8" t="e">
        <f>IF(Report!A23&lt;&gt;"",VLOOKUP(Report!A23,Sheet6!A:B,1,FALSE),NA())</f>
        <v>#N/A</v>
      </c>
      <c r="B8" t="e">
        <f>VLOOKUP(A8,Sheet6!A:B,2,FALSE)</f>
        <v>#N/A</v>
      </c>
      <c r="D8" t="e">
        <f>IF(VLOOKUP($A8,Sheet6!$BG:$BQ,COLUMN()-2,FALSE)=0,"",VLOOKUP($A8,Sheet6!$BG:$BQ,COLUMN()-2,FALSE))</f>
        <v>#N/A</v>
      </c>
      <c r="E8" t="e">
        <f>IF(VLOOKUP($A8,Sheet6!$BG:$BQ,COLUMN()-2,FALSE)=0,"",VLOOKUP($A8,Sheet6!$BG:$BQ,COLUMN()-2,FALSE))</f>
        <v>#N/A</v>
      </c>
      <c r="F8" t="e">
        <f>IF(VLOOKUP($A8,Sheet6!$BG:$BQ,COLUMN()-2,FALSE)=0,"",VLOOKUP($A8,Sheet6!$BG:$BQ,COLUMN()-2,FALSE))</f>
        <v>#N/A</v>
      </c>
      <c r="G8" t="e">
        <f>IF(VLOOKUP($A8,Sheet6!$BG:$BQ,COLUMN()-2,FALSE)=0,"",VLOOKUP($A8,Sheet6!$BG:$BQ,COLUMN()-2,FALSE))</f>
        <v>#N/A</v>
      </c>
      <c r="H8" t="e">
        <f>IF(VLOOKUP($A8,Sheet6!$BG:$BQ,COLUMN()-2,FALSE)=0,"",VLOOKUP($A8,Sheet6!$BG:$BQ,COLUMN()-2,FALSE))</f>
        <v>#N/A</v>
      </c>
      <c r="I8" t="e">
        <f>IF(VLOOKUP($A8,Sheet6!$BG:$BQ,COLUMN()-2,FALSE)=0,"",VLOOKUP($A8,Sheet6!$BG:$BQ,COLUMN()-2,FALSE))</f>
        <v>#N/A</v>
      </c>
      <c r="J8" t="e">
        <f>IF(VLOOKUP($A8,Sheet6!$BG:$BQ,COLUMN()-2,FALSE)=0,"",VLOOKUP($A8,Sheet6!$BG:$BQ,COLUMN()-2,FALSE))</f>
        <v>#N/A</v>
      </c>
      <c r="K8" t="e">
        <f>IF(VLOOKUP($A8,Sheet6!$BG:$BQ,COLUMN()-2,FALSE)=0,"",VLOOKUP($A8,Sheet6!$BG:$BQ,COLUMN()-2,FALSE))</f>
        <v>#N/A</v>
      </c>
      <c r="L8" t="e">
        <f>IF(VLOOKUP($A8,Sheet6!$BG:$BQ,COLUMN()-2,FALSE)=0,"",VLOOKUP($A8,Sheet6!$BG:$BQ,COLUMN()-2,FALSE))</f>
        <v>#N/A</v>
      </c>
      <c r="M8" t="e">
        <f>IF(VLOOKUP($A8,Sheet6!$BG:$BQ,COLUMN()-2,FALSE)=0,"",VLOOKUP($A8,Sheet6!$BG:$BQ,COLUMN()-2,FALSE))</f>
        <v>#N/A</v>
      </c>
      <c r="O8" t="e">
        <f>IF(VLOOKUP($A8,Sheet6!$K:$U,COLUMN()-13,FALSE)=0,"",VLOOKUP($A8,Sheet6!$K:$U,COLUMN()-13,FALSE))</f>
        <v>#N/A</v>
      </c>
      <c r="P8" t="e">
        <f>IF(VLOOKUP($A8,Sheet6!$K:$U,COLUMN()-13,FALSE)=0,"",VLOOKUP($A8,Sheet6!$K:$U,COLUMN()-13,FALSE))</f>
        <v>#N/A</v>
      </c>
      <c r="Q8" t="e">
        <f>IF(VLOOKUP($A8,Sheet6!$K:$U,COLUMN()-13,FALSE)=0,"",VLOOKUP($A8,Sheet6!$K:$U,COLUMN()-13,FALSE))</f>
        <v>#N/A</v>
      </c>
      <c r="R8" t="e">
        <f>IF(VLOOKUP($A8,Sheet6!$K:$U,COLUMN()-13,FALSE)=0,"",VLOOKUP($A8,Sheet6!$K:$U,COLUMN()-13,FALSE))</f>
        <v>#N/A</v>
      </c>
      <c r="S8" t="e">
        <f>IF(VLOOKUP($A8,Sheet6!$K:$U,COLUMN()-13,FALSE)=0,"",VLOOKUP($A8,Sheet6!$K:$U,COLUMN()-13,FALSE))</f>
        <v>#N/A</v>
      </c>
      <c r="T8" t="e">
        <f>IF(VLOOKUP($A8,Sheet6!$K:$U,COLUMN()-13,FALSE)=0,"",VLOOKUP($A8,Sheet6!$K:$U,COLUMN()-13,FALSE))</f>
        <v>#N/A</v>
      </c>
      <c r="U8" t="e">
        <f>IF(VLOOKUP($A8,Sheet6!$K:$U,COLUMN()-13,FALSE)=0,"",VLOOKUP($A8,Sheet6!$K:$U,COLUMN()-13,FALSE))</f>
        <v>#N/A</v>
      </c>
      <c r="V8" t="e">
        <f>IF(VLOOKUP($A8,Sheet6!$K:$U,COLUMN()-13,FALSE)=0,"",VLOOKUP($A8,Sheet6!$K:$U,COLUMN()-13,FALSE))</f>
        <v>#N/A</v>
      </c>
      <c r="W8" t="e">
        <f>IF(VLOOKUP($A8,Sheet6!$K:$U,COLUMN()-13,FALSE)=0,"",VLOOKUP($A8,Sheet6!$K:$U,COLUMN()-13,FALSE))</f>
        <v>#N/A</v>
      </c>
      <c r="X8" t="e">
        <f>IF(VLOOKUP($A8,Sheet6!$K:$U,COLUMN()-13,FALSE)=0,"",VLOOKUP($A8,Sheet6!$K:$U,COLUMN()-13,FALSE))</f>
        <v>#N/A</v>
      </c>
      <c r="Z8" t="e">
        <f>IF(VLOOKUP($A8,Sheet6!$Y:$AI,COLUMN()-24,FALSE)=0,"",VLOOKUP($A8,Sheet6!$Y:$AI,COLUMN()-24,FALSE))</f>
        <v>#N/A</v>
      </c>
      <c r="AA8" t="e">
        <f>IF(VLOOKUP($A8,Sheet6!$Y:$AI,COLUMN()-24,FALSE)=0,"",VLOOKUP($A8,Sheet6!$Y:$AI,COLUMN()-24,FALSE))</f>
        <v>#N/A</v>
      </c>
      <c r="AB8" t="e">
        <f>IF(VLOOKUP($A8,Sheet6!$Y:$AI,COLUMN()-24,FALSE)=0,"",VLOOKUP($A8,Sheet6!$Y:$AI,COLUMN()-24,FALSE))</f>
        <v>#N/A</v>
      </c>
      <c r="AC8" t="e">
        <f>IF(VLOOKUP($A8,Sheet6!$Y:$AI,COLUMN()-24,FALSE)=0,"",VLOOKUP($A8,Sheet6!$Y:$AI,COLUMN()-24,FALSE))</f>
        <v>#N/A</v>
      </c>
      <c r="AD8" t="e">
        <f>IF(VLOOKUP($A8,Sheet6!$Y:$AI,COLUMN()-24,FALSE)=0,"",VLOOKUP($A8,Sheet6!$Y:$AI,COLUMN()-24,FALSE))</f>
        <v>#N/A</v>
      </c>
      <c r="AE8" t="e">
        <f>IF(VLOOKUP($A8,Sheet6!$Y:$AI,COLUMN()-24,FALSE)=0,"",VLOOKUP($A8,Sheet6!$Y:$AI,COLUMN()-24,FALSE))</f>
        <v>#N/A</v>
      </c>
      <c r="AF8" t="e">
        <f>IF(VLOOKUP($A8,Sheet6!$Y:$AI,COLUMN()-24,FALSE)=0,"",VLOOKUP($A8,Sheet6!$Y:$AI,COLUMN()-24,FALSE))</f>
        <v>#N/A</v>
      </c>
      <c r="AG8" t="e">
        <f>IF(VLOOKUP($A8,Sheet6!$Y:$AI,COLUMN()-24,FALSE)=0,"",VLOOKUP($A8,Sheet6!$Y:$AI,COLUMN()-24,FALSE))</f>
        <v>#N/A</v>
      </c>
      <c r="AH8" t="e">
        <f>IF(VLOOKUP($A8,Sheet6!$Y:$AI,COLUMN()-24,FALSE)=0,"",VLOOKUP($A8,Sheet6!$Y:$AI,COLUMN()-24,FALSE))</f>
        <v>#N/A</v>
      </c>
      <c r="AI8" t="e">
        <f>IF(VLOOKUP($A8,Sheet6!$Y:$AI,COLUMN()-24,FALSE)=0,"",VLOOKUP($A8,Sheet6!$Y:$AI,COLUMN()-24,FALSE))</f>
        <v>#N/A</v>
      </c>
      <c r="AK8" t="e">
        <f>IF(VLOOKUP($A8,Sheet6!$AL:$AV,COLUMN()-35,FALSE)=0,"",VLOOKUP($A8,Sheet6!$AL:$AV,COLUMN()-35,FALSE))</f>
        <v>#N/A</v>
      </c>
      <c r="AL8" t="e">
        <f>IF(VLOOKUP($A8,Sheet6!$AL:$AV,COLUMN()-35,FALSE)=0,"",VLOOKUP($A8,Sheet6!$AL:$AV,COLUMN()-35,FALSE))</f>
        <v>#N/A</v>
      </c>
      <c r="AM8" t="e">
        <f>IF(VLOOKUP($A8,Sheet6!$AL:$AV,COLUMN()-35,FALSE)=0,"",VLOOKUP($A8,Sheet6!$AL:$AV,COLUMN()-35,FALSE))</f>
        <v>#N/A</v>
      </c>
      <c r="AN8" t="e">
        <f>IF(VLOOKUP($A8,Sheet6!$AL:$AV,COLUMN()-35,FALSE)=0,"",VLOOKUP($A8,Sheet6!$AL:$AV,COLUMN()-35,FALSE))</f>
        <v>#N/A</v>
      </c>
      <c r="AO8" t="e">
        <f>IF(VLOOKUP($A8,Sheet6!$AL:$AV,COLUMN()-35,FALSE)=0,"",VLOOKUP($A8,Sheet6!$AL:$AV,COLUMN()-35,FALSE))</f>
        <v>#N/A</v>
      </c>
      <c r="AP8" t="e">
        <f>IF(VLOOKUP($A8,Sheet6!$AL:$AV,COLUMN()-35,FALSE)=0,"",VLOOKUP($A8,Sheet6!$AL:$AV,COLUMN()-35,FALSE))</f>
        <v>#N/A</v>
      </c>
      <c r="AQ8" t="e">
        <f>IF(VLOOKUP($A8,Sheet6!$AL:$AV,COLUMN()-35,FALSE)=0,"",VLOOKUP($A8,Sheet6!$AL:$AV,COLUMN()-35,FALSE))</f>
        <v>#N/A</v>
      </c>
      <c r="AR8" t="e">
        <f>IF(VLOOKUP($A8,Sheet6!$AL:$AV,COLUMN()-35,FALSE)=0,"",VLOOKUP($A8,Sheet6!$AL:$AV,COLUMN()-35,FALSE))</f>
        <v>#N/A</v>
      </c>
      <c r="AS8" t="e">
        <f>IF(VLOOKUP($A8,Sheet6!$AL:$AV,COLUMN()-35,FALSE)=0,"",VLOOKUP($A8,Sheet6!$AL:$AV,COLUMN()-35,FALSE))</f>
        <v>#N/A</v>
      </c>
      <c r="AT8" t="e">
        <f>IF(VLOOKUP($A8,Sheet6!$AL:$AV,COLUMN()-35,FALSE)=0,"",VLOOKUP($A8,Sheet6!$AL:$AV,COLUMN()-35,FALSE))</f>
        <v>#N/A</v>
      </c>
      <c r="AV8" t="e">
        <f>IF(VLOOKUP($A8,Sheet6!$BT:$CE,COLUMN()-46,FALSE)=0,"",VLOOKUP($A8,Sheet6!$BT:$CE,COLUMN()-46,FALSE))</f>
        <v>#N/A</v>
      </c>
      <c r="AW8" t="e">
        <f>IF(VLOOKUP($A8,Sheet6!$BT:$CE,COLUMN()-46,FALSE)=0,"",VLOOKUP($A8,Sheet6!$BT:$CE,COLUMN()-46,FALSE))</f>
        <v>#N/A</v>
      </c>
      <c r="AX8" t="e">
        <f>IF(VLOOKUP($A8,Sheet6!$BT:$CE,COLUMN()-46,FALSE)=0,"",VLOOKUP($A8,Sheet6!$BT:$CE,COLUMN()-46,FALSE))</f>
        <v>#N/A</v>
      </c>
      <c r="AY8" t="e">
        <f>IF(VLOOKUP($A8,Sheet6!$BT:$CE,COLUMN()-46,FALSE)=0,"",VLOOKUP($A8,Sheet6!$BT:$CE,COLUMN()-46,FALSE))</f>
        <v>#N/A</v>
      </c>
      <c r="AZ8" t="e">
        <f>IF(VLOOKUP($A8,Sheet6!$BT:$CE,COLUMN()-46,FALSE)=0,"",VLOOKUP($A8,Sheet6!$BT:$CE,COLUMN()-46,FALSE))</f>
        <v>#N/A</v>
      </c>
      <c r="BA8" t="e">
        <f>IF(VLOOKUP($A8,Sheet6!$BT:$CE,COLUMN()-46,FALSE)=0,"",VLOOKUP($A8,Sheet6!$BT:$CE,COLUMN()-46,FALSE))</f>
        <v>#N/A</v>
      </c>
      <c r="BB8" t="e">
        <f>IF(VLOOKUP($A8,Sheet6!$BT:$CE,COLUMN()-46,FALSE)=0,"",VLOOKUP($A8,Sheet6!$BT:$CE,COLUMN()-46,FALSE))</f>
        <v>#N/A</v>
      </c>
      <c r="BC8" t="e">
        <f>IF(VLOOKUP($A8,Sheet6!$BT:$CE,COLUMN()-46,FALSE)=0,"",VLOOKUP($A8,Sheet6!$BT:$CE,COLUMN()-46,FALSE))</f>
        <v>#N/A</v>
      </c>
      <c r="BD8" t="e">
        <f>IF(VLOOKUP($A8,Sheet6!$BT:$CE,COLUMN()-46,FALSE)=0,"",VLOOKUP($A8,Sheet6!$BT:$CE,COLUMN()-46,FALSE))</f>
        <v>#N/A</v>
      </c>
      <c r="BE8" t="e">
        <f>IF(VLOOKUP($A8,Sheet6!$BT:$CE,COLUMN()-46,FALSE)=0,"",VLOOKUP($A8,Sheet6!$BT:$CE,COLUMN()-46,FALSE))</f>
        <v>#N/A</v>
      </c>
      <c r="BF8" t="e">
        <f>IF(VLOOKUP($A8,Sheet6!$BT:$CE,COLUMN()-46,FALSE)=0,"",VLOOKUP($A8,Sheet6!$BT:$CE,COLUMN()-46,FALSE))</f>
        <v>#N/A</v>
      </c>
      <c r="BH8" t="e">
        <f>IF(VLOOKUP($A8,Sheet6!$AY:$BD,COLUMN()-58,FALSE)=0,"",VLOOKUP($A8,Sheet6!$AY:$BD,COLUMN()-58,FALSE))</f>
        <v>#N/A</v>
      </c>
      <c r="BI8" t="e">
        <f>IF(VLOOKUP($A8,Sheet6!$AY:$BD,COLUMN()-58,FALSE)=0,"",VLOOKUP($A8,Sheet6!$AY:$BD,COLUMN()-58,FALSE))</f>
        <v>#N/A</v>
      </c>
      <c r="BJ8" t="e">
        <f>IF(VLOOKUP($A8,Sheet6!$AY:$BD,COLUMN()-58,FALSE)=0,"",VLOOKUP($A8,Sheet6!$AY:$BD,COLUMN()-58,FALSE))</f>
        <v>#N/A</v>
      </c>
      <c r="BK8" t="e">
        <f>IF(VLOOKUP($A8,Sheet6!$AY:$BD,COLUMN()-58,FALSE)=0,"",VLOOKUP($A8,Sheet6!$AY:$BD,COLUMN()-58,FALSE))</f>
        <v>#N/A</v>
      </c>
      <c r="BL8" t="e">
        <f>IF(VLOOKUP($A8,Sheet6!$AY:$BD,COLUMN()-58,FALSE)=0,"",VLOOKUP($A8,Sheet6!$AY:$BD,COLUMN()-58,FALSE))</f>
        <v>#N/A</v>
      </c>
      <c r="CL8" t="e">
        <f>IF(VLOOKUP($A8,Sheet6!$AY:$BD,COLUMN()-88,FALSE)=0,NA(),VLOOKUP($A8,Sheet6!$AY:$BD,COLUMN()-88,FALSE))</f>
        <v>#N/A</v>
      </c>
      <c r="CM8" t="e">
        <f>IF(VLOOKUP($A8,Sheet6!$AY:$BD,COLUMN()-88,FALSE)=0,NA(),VLOOKUP($A8,Sheet6!$AY:$BD,COLUMN()-88,FALSE))</f>
        <v>#N/A</v>
      </c>
      <c r="CN8" t="e">
        <f>IF(VLOOKUP($A8,Sheet6!$AY:$BD,COLUMN()-88,FALSE)=0,NA(),VLOOKUP($A8,Sheet6!$AY:$BD,COLUMN()-88,FALSE))</f>
        <v>#N/A</v>
      </c>
      <c r="CO8" t="e">
        <f>IF(VLOOKUP($A8,Sheet6!$AY:$BD,COLUMN()-88,FALSE)=0,NA(),VLOOKUP($A8,Sheet6!$AY:$BD,COLUMN()-88,FALSE))</f>
        <v>#N/A</v>
      </c>
      <c r="CP8" t="e">
        <f>IF(VLOOKUP($A8,Sheet6!$AY:$BD,COLUMN()-88,FALSE)=0,NA(),VLOOKUP($A8,Sheet6!$AY:$BD,COLUMN()-88,FALSE))</f>
        <v>#N/A</v>
      </c>
    </row>
    <row r="9" spans="1:94">
      <c r="A9" t="e">
        <f>IF(Report!A24&lt;&gt;"",VLOOKUP(Report!A24,Sheet6!A:B,1,FALSE),NA())</f>
        <v>#N/A</v>
      </c>
      <c r="B9" t="e">
        <f>VLOOKUP(A9,Sheet6!A:B,2,FALSE)</f>
        <v>#N/A</v>
      </c>
      <c r="D9" t="e">
        <f>IF(VLOOKUP($A9,Sheet6!$BG:$BQ,COLUMN()-2,FALSE)=0,"",VLOOKUP($A9,Sheet6!$BG:$BQ,COLUMN()-2,FALSE))</f>
        <v>#N/A</v>
      </c>
      <c r="E9" t="e">
        <f>IF(VLOOKUP($A9,Sheet6!$BG:$BQ,COLUMN()-2,FALSE)=0,"",VLOOKUP($A9,Sheet6!$BG:$BQ,COLUMN()-2,FALSE))</f>
        <v>#N/A</v>
      </c>
      <c r="F9" t="e">
        <f>IF(VLOOKUP($A9,Sheet6!$BG:$BQ,COLUMN()-2,FALSE)=0,"",VLOOKUP($A9,Sheet6!$BG:$BQ,COLUMN()-2,FALSE))</f>
        <v>#N/A</v>
      </c>
      <c r="G9" t="e">
        <f>IF(VLOOKUP($A9,Sheet6!$BG:$BQ,COLUMN()-2,FALSE)=0,"",VLOOKUP($A9,Sheet6!$BG:$BQ,COLUMN()-2,FALSE))</f>
        <v>#N/A</v>
      </c>
      <c r="H9" t="e">
        <f>IF(VLOOKUP($A9,Sheet6!$BG:$BQ,COLUMN()-2,FALSE)=0,"",VLOOKUP($A9,Sheet6!$BG:$BQ,COLUMN()-2,FALSE))</f>
        <v>#N/A</v>
      </c>
      <c r="I9" t="e">
        <f>IF(VLOOKUP($A9,Sheet6!$BG:$BQ,COLUMN()-2,FALSE)=0,"",VLOOKUP($A9,Sheet6!$BG:$BQ,COLUMN()-2,FALSE))</f>
        <v>#N/A</v>
      </c>
      <c r="J9" t="e">
        <f>IF(VLOOKUP($A9,Sheet6!$BG:$BQ,COLUMN()-2,FALSE)=0,"",VLOOKUP($A9,Sheet6!$BG:$BQ,COLUMN()-2,FALSE))</f>
        <v>#N/A</v>
      </c>
      <c r="K9" t="e">
        <f>IF(VLOOKUP($A9,Sheet6!$BG:$BQ,COLUMN()-2,FALSE)=0,"",VLOOKUP($A9,Sheet6!$BG:$BQ,COLUMN()-2,FALSE))</f>
        <v>#N/A</v>
      </c>
      <c r="L9" t="e">
        <f>IF(VLOOKUP($A9,Sheet6!$BG:$BQ,COLUMN()-2,FALSE)=0,"",VLOOKUP($A9,Sheet6!$BG:$BQ,COLUMN()-2,FALSE))</f>
        <v>#N/A</v>
      </c>
      <c r="M9" t="e">
        <f>IF(VLOOKUP($A9,Sheet6!$BG:$BQ,COLUMN()-2,FALSE)=0,"",VLOOKUP($A9,Sheet6!$BG:$BQ,COLUMN()-2,FALSE))</f>
        <v>#N/A</v>
      </c>
      <c r="O9" t="e">
        <f>IF(VLOOKUP($A9,Sheet6!$K:$U,COLUMN()-13,FALSE)=0,"",VLOOKUP($A9,Sheet6!$K:$U,COLUMN()-13,FALSE))</f>
        <v>#N/A</v>
      </c>
      <c r="P9" t="e">
        <f>IF(VLOOKUP($A9,Sheet6!$K:$U,COLUMN()-13,FALSE)=0,"",VLOOKUP($A9,Sheet6!$K:$U,COLUMN()-13,FALSE))</f>
        <v>#N/A</v>
      </c>
      <c r="Q9" t="e">
        <f>IF(VLOOKUP($A9,Sheet6!$K:$U,COLUMN()-13,FALSE)=0,"",VLOOKUP($A9,Sheet6!$K:$U,COLUMN()-13,FALSE))</f>
        <v>#N/A</v>
      </c>
      <c r="R9" t="e">
        <f>IF(VLOOKUP($A9,Sheet6!$K:$U,COLUMN()-13,FALSE)=0,"",VLOOKUP($A9,Sheet6!$K:$U,COLUMN()-13,FALSE))</f>
        <v>#N/A</v>
      </c>
      <c r="S9" t="e">
        <f>IF(VLOOKUP($A9,Sheet6!$K:$U,COLUMN()-13,FALSE)=0,"",VLOOKUP($A9,Sheet6!$K:$U,COLUMN()-13,FALSE))</f>
        <v>#N/A</v>
      </c>
      <c r="T9" t="e">
        <f>IF(VLOOKUP($A9,Sheet6!$K:$U,COLUMN()-13,FALSE)=0,"",VLOOKUP($A9,Sheet6!$K:$U,COLUMN()-13,FALSE))</f>
        <v>#N/A</v>
      </c>
      <c r="U9" t="e">
        <f>IF(VLOOKUP($A9,Sheet6!$K:$U,COLUMN()-13,FALSE)=0,"",VLOOKUP($A9,Sheet6!$K:$U,COLUMN()-13,FALSE))</f>
        <v>#N/A</v>
      </c>
      <c r="V9" t="e">
        <f>IF(VLOOKUP($A9,Sheet6!$K:$U,COLUMN()-13,FALSE)=0,"",VLOOKUP($A9,Sheet6!$K:$U,COLUMN()-13,FALSE))</f>
        <v>#N/A</v>
      </c>
      <c r="W9" t="e">
        <f>IF(VLOOKUP($A9,Sheet6!$K:$U,COLUMN()-13,FALSE)=0,"",VLOOKUP($A9,Sheet6!$K:$U,COLUMN()-13,FALSE))</f>
        <v>#N/A</v>
      </c>
      <c r="X9" t="e">
        <f>IF(VLOOKUP($A9,Sheet6!$K:$U,COLUMN()-13,FALSE)=0,"",VLOOKUP($A9,Sheet6!$K:$U,COLUMN()-13,FALSE))</f>
        <v>#N/A</v>
      </c>
      <c r="Z9" t="e">
        <f>IF(VLOOKUP($A9,Sheet6!$Y:$AI,COLUMN()-24,FALSE)=0,"",VLOOKUP($A9,Sheet6!$Y:$AI,COLUMN()-24,FALSE))</f>
        <v>#N/A</v>
      </c>
      <c r="AA9" t="e">
        <f>IF(VLOOKUP($A9,Sheet6!$Y:$AI,COLUMN()-24,FALSE)=0,"",VLOOKUP($A9,Sheet6!$Y:$AI,COLUMN()-24,FALSE))</f>
        <v>#N/A</v>
      </c>
      <c r="AB9" t="e">
        <f>IF(VLOOKUP($A9,Sheet6!$Y:$AI,COLUMN()-24,FALSE)=0,"",VLOOKUP($A9,Sheet6!$Y:$AI,COLUMN()-24,FALSE))</f>
        <v>#N/A</v>
      </c>
      <c r="AC9" t="e">
        <f>IF(VLOOKUP($A9,Sheet6!$Y:$AI,COLUMN()-24,FALSE)=0,"",VLOOKUP($A9,Sheet6!$Y:$AI,COLUMN()-24,FALSE))</f>
        <v>#N/A</v>
      </c>
      <c r="AD9" t="e">
        <f>IF(VLOOKUP($A9,Sheet6!$Y:$AI,COLUMN()-24,FALSE)=0,"",VLOOKUP($A9,Sheet6!$Y:$AI,COLUMN()-24,FALSE))</f>
        <v>#N/A</v>
      </c>
      <c r="AE9" t="e">
        <f>IF(VLOOKUP($A9,Sheet6!$Y:$AI,COLUMN()-24,FALSE)=0,"",VLOOKUP($A9,Sheet6!$Y:$AI,COLUMN()-24,FALSE))</f>
        <v>#N/A</v>
      </c>
      <c r="AF9" t="e">
        <f>IF(VLOOKUP($A9,Sheet6!$Y:$AI,COLUMN()-24,FALSE)=0,"",VLOOKUP($A9,Sheet6!$Y:$AI,COLUMN()-24,FALSE))</f>
        <v>#N/A</v>
      </c>
      <c r="AG9" t="e">
        <f>IF(VLOOKUP($A9,Sheet6!$Y:$AI,COLUMN()-24,FALSE)=0,"",VLOOKUP($A9,Sheet6!$Y:$AI,COLUMN()-24,FALSE))</f>
        <v>#N/A</v>
      </c>
      <c r="AH9" t="e">
        <f>IF(VLOOKUP($A9,Sheet6!$Y:$AI,COLUMN()-24,FALSE)=0,"",VLOOKUP($A9,Sheet6!$Y:$AI,COLUMN()-24,FALSE))</f>
        <v>#N/A</v>
      </c>
      <c r="AI9" t="e">
        <f>IF(VLOOKUP($A9,Sheet6!$Y:$AI,COLUMN()-24,FALSE)=0,"",VLOOKUP($A9,Sheet6!$Y:$AI,COLUMN()-24,FALSE))</f>
        <v>#N/A</v>
      </c>
      <c r="AK9" t="e">
        <f>IF(VLOOKUP($A9,Sheet6!$AL:$AV,COLUMN()-35,FALSE)=0,"",VLOOKUP($A9,Sheet6!$AL:$AV,COLUMN()-35,FALSE))</f>
        <v>#N/A</v>
      </c>
      <c r="AL9" t="e">
        <f>IF(VLOOKUP($A9,Sheet6!$AL:$AV,COLUMN()-35,FALSE)=0,"",VLOOKUP($A9,Sheet6!$AL:$AV,COLUMN()-35,FALSE))</f>
        <v>#N/A</v>
      </c>
      <c r="AM9" t="e">
        <f>IF(VLOOKUP($A9,Sheet6!$AL:$AV,COLUMN()-35,FALSE)=0,"",VLOOKUP($A9,Sheet6!$AL:$AV,COLUMN()-35,FALSE))</f>
        <v>#N/A</v>
      </c>
      <c r="AN9" t="e">
        <f>IF(VLOOKUP($A9,Sheet6!$AL:$AV,COLUMN()-35,FALSE)=0,"",VLOOKUP($A9,Sheet6!$AL:$AV,COLUMN()-35,FALSE))</f>
        <v>#N/A</v>
      </c>
      <c r="AO9" t="e">
        <f>IF(VLOOKUP($A9,Sheet6!$AL:$AV,COLUMN()-35,FALSE)=0,"",VLOOKUP($A9,Sheet6!$AL:$AV,COLUMN()-35,FALSE))</f>
        <v>#N/A</v>
      </c>
      <c r="AP9" t="e">
        <f>IF(VLOOKUP($A9,Sheet6!$AL:$AV,COLUMN()-35,FALSE)=0,"",VLOOKUP($A9,Sheet6!$AL:$AV,COLUMN()-35,FALSE))</f>
        <v>#N/A</v>
      </c>
      <c r="AQ9" t="e">
        <f>IF(VLOOKUP($A9,Sheet6!$AL:$AV,COLUMN()-35,FALSE)=0,"",VLOOKUP($A9,Sheet6!$AL:$AV,COLUMN()-35,FALSE))</f>
        <v>#N/A</v>
      </c>
      <c r="AR9" t="e">
        <f>IF(VLOOKUP($A9,Sheet6!$AL:$AV,COLUMN()-35,FALSE)=0,"",VLOOKUP($A9,Sheet6!$AL:$AV,COLUMN()-35,FALSE))</f>
        <v>#N/A</v>
      </c>
      <c r="AS9" t="e">
        <f>IF(VLOOKUP($A9,Sheet6!$AL:$AV,COLUMN()-35,FALSE)=0,"",VLOOKUP($A9,Sheet6!$AL:$AV,COLUMN()-35,FALSE))</f>
        <v>#N/A</v>
      </c>
      <c r="AT9" t="e">
        <f>IF(VLOOKUP($A9,Sheet6!$AL:$AV,COLUMN()-35,FALSE)=0,"",VLOOKUP($A9,Sheet6!$AL:$AV,COLUMN()-35,FALSE))</f>
        <v>#N/A</v>
      </c>
      <c r="AV9" t="e">
        <f>IF(VLOOKUP($A9,Sheet6!$BT:$CE,COLUMN()-46,FALSE)=0,"",VLOOKUP($A9,Sheet6!$BT:$CE,COLUMN()-46,FALSE))</f>
        <v>#N/A</v>
      </c>
      <c r="AW9" t="e">
        <f>IF(VLOOKUP($A9,Sheet6!$BT:$CE,COLUMN()-46,FALSE)=0,"",VLOOKUP($A9,Sheet6!$BT:$CE,COLUMN()-46,FALSE))</f>
        <v>#N/A</v>
      </c>
      <c r="AX9" t="e">
        <f>IF(VLOOKUP($A9,Sheet6!$BT:$CE,COLUMN()-46,FALSE)=0,"",VLOOKUP($A9,Sheet6!$BT:$CE,COLUMN()-46,FALSE))</f>
        <v>#N/A</v>
      </c>
      <c r="AY9" t="e">
        <f>IF(VLOOKUP($A9,Sheet6!$BT:$CE,COLUMN()-46,FALSE)=0,"",VLOOKUP($A9,Sheet6!$BT:$CE,COLUMN()-46,FALSE))</f>
        <v>#N/A</v>
      </c>
      <c r="AZ9" t="e">
        <f>IF(VLOOKUP($A9,Sheet6!$BT:$CE,COLUMN()-46,FALSE)=0,"",VLOOKUP($A9,Sheet6!$BT:$CE,COLUMN()-46,FALSE))</f>
        <v>#N/A</v>
      </c>
      <c r="BA9" t="e">
        <f>IF(VLOOKUP($A9,Sheet6!$BT:$CE,COLUMN()-46,FALSE)=0,"",VLOOKUP($A9,Sheet6!$BT:$CE,COLUMN()-46,FALSE))</f>
        <v>#N/A</v>
      </c>
      <c r="BB9" t="e">
        <f>IF(VLOOKUP($A9,Sheet6!$BT:$CE,COLUMN()-46,FALSE)=0,"",VLOOKUP($A9,Sheet6!$BT:$CE,COLUMN()-46,FALSE))</f>
        <v>#N/A</v>
      </c>
      <c r="BC9" t="e">
        <f>IF(VLOOKUP($A9,Sheet6!$BT:$CE,COLUMN()-46,FALSE)=0,"",VLOOKUP($A9,Sheet6!$BT:$CE,COLUMN()-46,FALSE))</f>
        <v>#N/A</v>
      </c>
      <c r="BD9" t="e">
        <f>IF(VLOOKUP($A9,Sheet6!$BT:$CE,COLUMN()-46,FALSE)=0,"",VLOOKUP($A9,Sheet6!$BT:$CE,COLUMN()-46,FALSE))</f>
        <v>#N/A</v>
      </c>
      <c r="BE9" t="e">
        <f>IF(VLOOKUP($A9,Sheet6!$BT:$CE,COLUMN()-46,FALSE)=0,"",VLOOKUP($A9,Sheet6!$BT:$CE,COLUMN()-46,FALSE))</f>
        <v>#N/A</v>
      </c>
      <c r="BF9" t="e">
        <f>IF(VLOOKUP($A9,Sheet6!$BT:$CE,COLUMN()-46,FALSE)=0,"",VLOOKUP($A9,Sheet6!$BT:$CE,COLUMN()-46,FALSE))</f>
        <v>#N/A</v>
      </c>
      <c r="BH9" t="e">
        <f>IF(VLOOKUP($A9,Sheet6!$AY:$BD,COLUMN()-58,FALSE)=0,"",VLOOKUP($A9,Sheet6!$AY:$BD,COLUMN()-58,FALSE))</f>
        <v>#N/A</v>
      </c>
      <c r="BI9" t="e">
        <f>IF(VLOOKUP($A9,Sheet6!$AY:$BD,COLUMN()-58,FALSE)=0,"",VLOOKUP($A9,Sheet6!$AY:$BD,COLUMN()-58,FALSE))</f>
        <v>#N/A</v>
      </c>
      <c r="BJ9" t="e">
        <f>IF(VLOOKUP($A9,Sheet6!$AY:$BD,COLUMN()-58,FALSE)=0,"",VLOOKUP($A9,Sheet6!$AY:$BD,COLUMN()-58,FALSE))</f>
        <v>#N/A</v>
      </c>
      <c r="BK9" t="e">
        <f>IF(VLOOKUP($A9,Sheet6!$AY:$BD,COLUMN()-58,FALSE)=0,"",VLOOKUP($A9,Sheet6!$AY:$BD,COLUMN()-58,FALSE))</f>
        <v>#N/A</v>
      </c>
      <c r="BL9" t="e">
        <f>IF(VLOOKUP($A9,Sheet6!$AY:$BD,COLUMN()-58,FALSE)=0,"",VLOOKUP($A9,Sheet6!$AY:$BD,COLUMN()-58,FALSE))</f>
        <v>#N/A</v>
      </c>
      <c r="CL9" t="e">
        <f>IF(VLOOKUP($A9,Sheet6!$AY:$BD,COLUMN()-88,FALSE)=0,NA(),VLOOKUP($A9,Sheet6!$AY:$BD,COLUMN()-88,FALSE))</f>
        <v>#N/A</v>
      </c>
      <c r="CM9" t="e">
        <f>IF(VLOOKUP($A9,Sheet6!$AY:$BD,COLUMN()-88,FALSE)=0,NA(),VLOOKUP($A9,Sheet6!$AY:$BD,COLUMN()-88,FALSE))</f>
        <v>#N/A</v>
      </c>
      <c r="CN9" t="e">
        <f>IF(VLOOKUP($A9,Sheet6!$AY:$BD,COLUMN()-88,FALSE)=0,NA(),VLOOKUP($A9,Sheet6!$AY:$BD,COLUMN()-88,FALSE))</f>
        <v>#N/A</v>
      </c>
      <c r="CO9" t="e">
        <f>IF(VLOOKUP($A9,Sheet6!$AY:$BD,COLUMN()-88,FALSE)=0,NA(),VLOOKUP($A9,Sheet6!$AY:$BD,COLUMN()-88,FALSE))</f>
        <v>#N/A</v>
      </c>
      <c r="CP9" t="e">
        <f>IF(VLOOKUP($A9,Sheet6!$AY:$BD,COLUMN()-88,FALSE)=0,NA(),VLOOKUP($A9,Sheet6!$AY:$BD,COLUMN()-88,FALSE))</f>
        <v>#N/A</v>
      </c>
    </row>
    <row r="10" spans="1:94">
      <c r="A10" t="e">
        <f>IF(Report!A25&lt;&gt;"",VLOOKUP(Report!A25,Sheet6!A:B,1,FALSE),NA())</f>
        <v>#N/A</v>
      </c>
      <c r="B10" t="e">
        <f>VLOOKUP(A10,Sheet6!A:B,2,FALSE)</f>
        <v>#N/A</v>
      </c>
      <c r="D10" t="e">
        <f>IF(VLOOKUP($A10,Sheet6!$BG:$BQ,COLUMN()-2,FALSE)=0,"",VLOOKUP($A10,Sheet6!$BG:$BQ,COLUMN()-2,FALSE))</f>
        <v>#N/A</v>
      </c>
      <c r="E10" t="e">
        <f>IF(VLOOKUP($A10,Sheet6!$BG:$BQ,COLUMN()-2,FALSE)=0,"",VLOOKUP($A10,Sheet6!$BG:$BQ,COLUMN()-2,FALSE))</f>
        <v>#N/A</v>
      </c>
      <c r="F10" t="e">
        <f>IF(VLOOKUP($A10,Sheet6!$BG:$BQ,COLUMN()-2,FALSE)=0,"",VLOOKUP($A10,Sheet6!$BG:$BQ,COLUMN()-2,FALSE))</f>
        <v>#N/A</v>
      </c>
      <c r="G10" t="e">
        <f>IF(VLOOKUP($A10,Sheet6!$BG:$BQ,COLUMN()-2,FALSE)=0,"",VLOOKUP($A10,Sheet6!$BG:$BQ,COLUMN()-2,FALSE))</f>
        <v>#N/A</v>
      </c>
      <c r="H10" t="e">
        <f>IF(VLOOKUP($A10,Sheet6!$BG:$BQ,COLUMN()-2,FALSE)=0,"",VLOOKUP($A10,Sheet6!$BG:$BQ,COLUMN()-2,FALSE))</f>
        <v>#N/A</v>
      </c>
      <c r="I10" t="e">
        <f>IF(VLOOKUP($A10,Sheet6!$BG:$BQ,COLUMN()-2,FALSE)=0,"",VLOOKUP($A10,Sheet6!$BG:$BQ,COLUMN()-2,FALSE))</f>
        <v>#N/A</v>
      </c>
      <c r="J10" t="e">
        <f>IF(VLOOKUP($A10,Sheet6!$BG:$BQ,COLUMN()-2,FALSE)=0,"",VLOOKUP($A10,Sheet6!$BG:$BQ,COLUMN()-2,FALSE))</f>
        <v>#N/A</v>
      </c>
      <c r="K10" t="e">
        <f>IF(VLOOKUP($A10,Sheet6!$BG:$BQ,COLUMN()-2,FALSE)=0,"",VLOOKUP($A10,Sheet6!$BG:$BQ,COLUMN()-2,FALSE))</f>
        <v>#N/A</v>
      </c>
      <c r="L10" t="e">
        <f>IF(VLOOKUP($A10,Sheet6!$BG:$BQ,COLUMN()-2,FALSE)=0,"",VLOOKUP($A10,Sheet6!$BG:$BQ,COLUMN()-2,FALSE))</f>
        <v>#N/A</v>
      </c>
      <c r="M10" t="e">
        <f>IF(VLOOKUP($A10,Sheet6!$BG:$BQ,COLUMN()-2,FALSE)=0,"",VLOOKUP($A10,Sheet6!$BG:$BQ,COLUMN()-2,FALSE))</f>
        <v>#N/A</v>
      </c>
      <c r="O10" t="e">
        <f>IF(VLOOKUP($A10,Sheet6!$K:$U,COLUMN()-13,FALSE)=0,"",VLOOKUP($A10,Sheet6!$K:$U,COLUMN()-13,FALSE))</f>
        <v>#N/A</v>
      </c>
      <c r="P10" t="e">
        <f>IF(VLOOKUP($A10,Sheet6!$K:$U,COLUMN()-13,FALSE)=0,"",VLOOKUP($A10,Sheet6!$K:$U,COLUMN()-13,FALSE))</f>
        <v>#N/A</v>
      </c>
      <c r="Q10" t="e">
        <f>IF(VLOOKUP($A10,Sheet6!$K:$U,COLUMN()-13,FALSE)=0,"",VLOOKUP($A10,Sheet6!$K:$U,COLUMN()-13,FALSE))</f>
        <v>#N/A</v>
      </c>
      <c r="R10" t="e">
        <f>IF(VLOOKUP($A10,Sheet6!$K:$U,COLUMN()-13,FALSE)=0,"",VLOOKUP($A10,Sheet6!$K:$U,COLUMN()-13,FALSE))</f>
        <v>#N/A</v>
      </c>
      <c r="S10" t="e">
        <f>IF(VLOOKUP($A10,Sheet6!$K:$U,COLUMN()-13,FALSE)=0,"",VLOOKUP($A10,Sheet6!$K:$U,COLUMN()-13,FALSE))</f>
        <v>#N/A</v>
      </c>
      <c r="T10" t="e">
        <f>IF(VLOOKUP($A10,Sheet6!$K:$U,COLUMN()-13,FALSE)=0,"",VLOOKUP($A10,Sheet6!$K:$U,COLUMN()-13,FALSE))</f>
        <v>#N/A</v>
      </c>
      <c r="U10" t="e">
        <f>IF(VLOOKUP($A10,Sheet6!$K:$U,COLUMN()-13,FALSE)=0,"",VLOOKUP($A10,Sheet6!$K:$U,COLUMN()-13,FALSE))</f>
        <v>#N/A</v>
      </c>
      <c r="V10" t="e">
        <f>IF(VLOOKUP($A10,Sheet6!$K:$U,COLUMN()-13,FALSE)=0,"",VLOOKUP($A10,Sheet6!$K:$U,COLUMN()-13,FALSE))</f>
        <v>#N/A</v>
      </c>
      <c r="W10" t="e">
        <f>IF(VLOOKUP($A10,Sheet6!$K:$U,COLUMN()-13,FALSE)=0,"",VLOOKUP($A10,Sheet6!$K:$U,COLUMN()-13,FALSE))</f>
        <v>#N/A</v>
      </c>
      <c r="X10" t="e">
        <f>IF(VLOOKUP($A10,Sheet6!$K:$U,COLUMN()-13,FALSE)=0,"",VLOOKUP($A10,Sheet6!$K:$U,COLUMN()-13,FALSE))</f>
        <v>#N/A</v>
      </c>
      <c r="Z10" t="e">
        <f>IF(VLOOKUP($A10,Sheet6!$Y:$AI,COLUMN()-24,FALSE)=0,"",VLOOKUP($A10,Sheet6!$Y:$AI,COLUMN()-24,FALSE))</f>
        <v>#N/A</v>
      </c>
      <c r="AA10" t="e">
        <f>IF(VLOOKUP($A10,Sheet6!$Y:$AI,COLUMN()-24,FALSE)=0,"",VLOOKUP($A10,Sheet6!$Y:$AI,COLUMN()-24,FALSE))</f>
        <v>#N/A</v>
      </c>
      <c r="AB10" t="e">
        <f>IF(VLOOKUP($A10,Sheet6!$Y:$AI,COLUMN()-24,FALSE)=0,"",VLOOKUP($A10,Sheet6!$Y:$AI,COLUMN()-24,FALSE))</f>
        <v>#N/A</v>
      </c>
      <c r="AC10" t="e">
        <f>IF(VLOOKUP($A10,Sheet6!$Y:$AI,COLUMN()-24,FALSE)=0,"",VLOOKUP($A10,Sheet6!$Y:$AI,COLUMN()-24,FALSE))</f>
        <v>#N/A</v>
      </c>
      <c r="AD10" t="e">
        <f>IF(VLOOKUP($A10,Sheet6!$Y:$AI,COLUMN()-24,FALSE)=0,"",VLOOKUP($A10,Sheet6!$Y:$AI,COLUMN()-24,FALSE))</f>
        <v>#N/A</v>
      </c>
      <c r="AE10" t="e">
        <f>IF(VLOOKUP($A10,Sheet6!$Y:$AI,COLUMN()-24,FALSE)=0,"",VLOOKUP($A10,Sheet6!$Y:$AI,COLUMN()-24,FALSE))</f>
        <v>#N/A</v>
      </c>
      <c r="AF10" t="e">
        <f>IF(VLOOKUP($A10,Sheet6!$Y:$AI,COLUMN()-24,FALSE)=0,"",VLOOKUP($A10,Sheet6!$Y:$AI,COLUMN()-24,FALSE))</f>
        <v>#N/A</v>
      </c>
      <c r="AG10" t="e">
        <f>IF(VLOOKUP($A10,Sheet6!$Y:$AI,COLUMN()-24,FALSE)=0,"",VLOOKUP($A10,Sheet6!$Y:$AI,COLUMN()-24,FALSE))</f>
        <v>#N/A</v>
      </c>
      <c r="AH10" t="e">
        <f>IF(VLOOKUP($A10,Sheet6!$Y:$AI,COLUMN()-24,FALSE)=0,"",VLOOKUP($A10,Sheet6!$Y:$AI,COLUMN()-24,FALSE))</f>
        <v>#N/A</v>
      </c>
      <c r="AI10" t="e">
        <f>IF(VLOOKUP($A10,Sheet6!$Y:$AI,COLUMN()-24,FALSE)=0,"",VLOOKUP($A10,Sheet6!$Y:$AI,COLUMN()-24,FALSE))</f>
        <v>#N/A</v>
      </c>
      <c r="AK10" t="e">
        <f>IF(VLOOKUP($A10,Sheet6!$AL:$AV,COLUMN()-35,FALSE)=0,"",VLOOKUP($A10,Sheet6!$AL:$AV,COLUMN()-35,FALSE))</f>
        <v>#N/A</v>
      </c>
      <c r="AL10" t="e">
        <f>IF(VLOOKUP($A10,Sheet6!$AL:$AV,COLUMN()-35,FALSE)=0,"",VLOOKUP($A10,Sheet6!$AL:$AV,COLUMN()-35,FALSE))</f>
        <v>#N/A</v>
      </c>
      <c r="AM10" t="e">
        <f>IF(VLOOKUP($A10,Sheet6!$AL:$AV,COLUMN()-35,FALSE)=0,"",VLOOKUP($A10,Sheet6!$AL:$AV,COLUMN()-35,FALSE))</f>
        <v>#N/A</v>
      </c>
      <c r="AN10" t="e">
        <f>IF(VLOOKUP($A10,Sheet6!$AL:$AV,COLUMN()-35,FALSE)=0,"",VLOOKUP($A10,Sheet6!$AL:$AV,COLUMN()-35,FALSE))</f>
        <v>#N/A</v>
      </c>
      <c r="AO10" t="e">
        <f>IF(VLOOKUP($A10,Sheet6!$AL:$AV,COLUMN()-35,FALSE)=0,"",VLOOKUP($A10,Sheet6!$AL:$AV,COLUMN()-35,FALSE))</f>
        <v>#N/A</v>
      </c>
      <c r="AP10" t="e">
        <f>IF(VLOOKUP($A10,Sheet6!$AL:$AV,COLUMN()-35,FALSE)=0,"",VLOOKUP($A10,Sheet6!$AL:$AV,COLUMN()-35,FALSE))</f>
        <v>#N/A</v>
      </c>
      <c r="AQ10" t="e">
        <f>IF(VLOOKUP($A10,Sheet6!$AL:$AV,COLUMN()-35,FALSE)=0,"",VLOOKUP($A10,Sheet6!$AL:$AV,COLUMN()-35,FALSE))</f>
        <v>#N/A</v>
      </c>
      <c r="AR10" t="e">
        <f>IF(VLOOKUP($A10,Sheet6!$AL:$AV,COLUMN()-35,FALSE)=0,"",VLOOKUP($A10,Sheet6!$AL:$AV,COLUMN()-35,FALSE))</f>
        <v>#N/A</v>
      </c>
      <c r="AS10" t="e">
        <f>IF(VLOOKUP($A10,Sheet6!$AL:$AV,COLUMN()-35,FALSE)=0,"",VLOOKUP($A10,Sheet6!$AL:$AV,COLUMN()-35,FALSE))</f>
        <v>#N/A</v>
      </c>
      <c r="AT10" t="e">
        <f>IF(VLOOKUP($A10,Sheet6!$AL:$AV,COLUMN()-35,FALSE)=0,"",VLOOKUP($A10,Sheet6!$AL:$AV,COLUMN()-35,FALSE))</f>
        <v>#N/A</v>
      </c>
      <c r="AV10" t="e">
        <f>IF(VLOOKUP($A10,Sheet6!$BT:$CE,COLUMN()-46,FALSE)=0,"",VLOOKUP($A10,Sheet6!$BT:$CE,COLUMN()-46,FALSE))</f>
        <v>#N/A</v>
      </c>
      <c r="AW10" t="e">
        <f>IF(VLOOKUP($A10,Sheet6!$BT:$CE,COLUMN()-46,FALSE)=0,"",VLOOKUP($A10,Sheet6!$BT:$CE,COLUMN()-46,FALSE))</f>
        <v>#N/A</v>
      </c>
      <c r="AX10" t="e">
        <f>IF(VLOOKUP($A10,Sheet6!$BT:$CE,COLUMN()-46,FALSE)=0,"",VLOOKUP($A10,Sheet6!$BT:$CE,COLUMN()-46,FALSE))</f>
        <v>#N/A</v>
      </c>
      <c r="AY10" t="e">
        <f>IF(VLOOKUP($A10,Sheet6!$BT:$CE,COLUMN()-46,FALSE)=0,"",VLOOKUP($A10,Sheet6!$BT:$CE,COLUMN()-46,FALSE))</f>
        <v>#N/A</v>
      </c>
      <c r="AZ10" t="e">
        <f>IF(VLOOKUP($A10,Sheet6!$BT:$CE,COLUMN()-46,FALSE)=0,"",VLOOKUP($A10,Sheet6!$BT:$CE,COLUMN()-46,FALSE))</f>
        <v>#N/A</v>
      </c>
      <c r="BA10" t="e">
        <f>IF(VLOOKUP($A10,Sheet6!$BT:$CE,COLUMN()-46,FALSE)=0,"",VLOOKUP($A10,Sheet6!$BT:$CE,COLUMN()-46,FALSE))</f>
        <v>#N/A</v>
      </c>
      <c r="BB10" t="e">
        <f>IF(VLOOKUP($A10,Sheet6!$BT:$CE,COLUMN()-46,FALSE)=0,"",VLOOKUP($A10,Sheet6!$BT:$CE,COLUMN()-46,FALSE))</f>
        <v>#N/A</v>
      </c>
      <c r="BC10" t="e">
        <f>IF(VLOOKUP($A10,Sheet6!$BT:$CE,COLUMN()-46,FALSE)=0,"",VLOOKUP($A10,Sheet6!$BT:$CE,COLUMN()-46,FALSE))</f>
        <v>#N/A</v>
      </c>
      <c r="BD10" t="e">
        <f>IF(VLOOKUP($A10,Sheet6!$BT:$CE,COLUMN()-46,FALSE)=0,"",VLOOKUP($A10,Sheet6!$BT:$CE,COLUMN()-46,FALSE))</f>
        <v>#N/A</v>
      </c>
      <c r="BE10" t="e">
        <f>IF(VLOOKUP($A10,Sheet6!$BT:$CE,COLUMN()-46,FALSE)=0,"",VLOOKUP($A10,Sheet6!$BT:$CE,COLUMN()-46,FALSE))</f>
        <v>#N/A</v>
      </c>
      <c r="BF10" t="e">
        <f>IF(VLOOKUP($A10,Sheet6!$BT:$CE,COLUMN()-46,FALSE)=0,"",VLOOKUP($A10,Sheet6!$BT:$CE,COLUMN()-46,FALSE))</f>
        <v>#N/A</v>
      </c>
      <c r="BH10" t="e">
        <f>IF(VLOOKUP($A10,Sheet6!$AY:$BD,COLUMN()-58,FALSE)=0,"",VLOOKUP($A10,Sheet6!$AY:$BD,COLUMN()-58,FALSE))</f>
        <v>#N/A</v>
      </c>
      <c r="BI10" t="e">
        <f>IF(VLOOKUP($A10,Sheet6!$AY:$BD,COLUMN()-58,FALSE)=0,"",VLOOKUP($A10,Sheet6!$AY:$BD,COLUMN()-58,FALSE))</f>
        <v>#N/A</v>
      </c>
      <c r="BJ10" t="e">
        <f>IF(VLOOKUP($A10,Sheet6!$AY:$BD,COLUMN()-58,FALSE)=0,"",VLOOKUP($A10,Sheet6!$AY:$BD,COLUMN()-58,FALSE))</f>
        <v>#N/A</v>
      </c>
      <c r="BK10" t="e">
        <f>IF(VLOOKUP($A10,Sheet6!$AY:$BD,COLUMN()-58,FALSE)=0,"",VLOOKUP($A10,Sheet6!$AY:$BD,COLUMN()-58,FALSE))</f>
        <v>#N/A</v>
      </c>
      <c r="BL10" t="e">
        <f>IF(VLOOKUP($A10,Sheet6!$AY:$BD,COLUMN()-58,FALSE)=0,"",VLOOKUP($A10,Sheet6!$AY:$BD,COLUMN()-58,FALSE))</f>
        <v>#N/A</v>
      </c>
      <c r="CL10" t="e">
        <f>IF(VLOOKUP($A10,Sheet6!$AY:$BD,COLUMN()-88,FALSE)=0,NA(),VLOOKUP($A10,Sheet6!$AY:$BD,COLUMN()-88,FALSE))</f>
        <v>#N/A</v>
      </c>
      <c r="CM10" t="e">
        <f>IF(VLOOKUP($A10,Sheet6!$AY:$BD,COLUMN()-88,FALSE)=0,NA(),VLOOKUP($A10,Sheet6!$AY:$BD,COLUMN()-88,FALSE))</f>
        <v>#N/A</v>
      </c>
      <c r="CN10" t="e">
        <f>IF(VLOOKUP($A10,Sheet6!$AY:$BD,COLUMN()-88,FALSE)=0,NA(),VLOOKUP($A10,Sheet6!$AY:$BD,COLUMN()-88,FALSE))</f>
        <v>#N/A</v>
      </c>
      <c r="CO10" t="e">
        <f>IF(VLOOKUP($A10,Sheet6!$AY:$BD,COLUMN()-88,FALSE)=0,NA(),VLOOKUP($A10,Sheet6!$AY:$BD,COLUMN()-88,FALSE))</f>
        <v>#N/A</v>
      </c>
      <c r="CP10" t="e">
        <f>IF(VLOOKUP($A10,Sheet6!$AY:$BD,COLUMN()-88,FALSE)=0,NA(),VLOOKUP($A10,Sheet6!$AY:$BD,COLUMN()-88,FALSE))</f>
        <v>#N/A</v>
      </c>
    </row>
    <row r="11" spans="1:94">
      <c r="A11" t="e">
        <f>IF(Report!A26&lt;&gt;"",VLOOKUP(Report!A26,Sheet6!A:B,1,FALSE),NA())</f>
        <v>#N/A</v>
      </c>
      <c r="B11" t="e">
        <f>VLOOKUP(A11,Sheet6!A:B,2,FALSE)</f>
        <v>#N/A</v>
      </c>
      <c r="D11" t="e">
        <f>IF(VLOOKUP($A11,Sheet6!$BG:$BQ,COLUMN()-2,FALSE)=0,"",VLOOKUP($A11,Sheet6!$BG:$BQ,COLUMN()-2,FALSE))</f>
        <v>#N/A</v>
      </c>
      <c r="E11" t="e">
        <f>IF(VLOOKUP($A11,Sheet6!$BG:$BQ,COLUMN()-2,FALSE)=0,"",VLOOKUP($A11,Sheet6!$BG:$BQ,COLUMN()-2,FALSE))</f>
        <v>#N/A</v>
      </c>
      <c r="F11" t="e">
        <f>IF(VLOOKUP($A11,Sheet6!$BG:$BQ,COLUMN()-2,FALSE)=0,"",VLOOKUP($A11,Sheet6!$BG:$BQ,COLUMN()-2,FALSE))</f>
        <v>#N/A</v>
      </c>
      <c r="G11" t="e">
        <f>IF(VLOOKUP($A11,Sheet6!$BG:$BQ,COLUMN()-2,FALSE)=0,"",VLOOKUP($A11,Sheet6!$BG:$BQ,COLUMN()-2,FALSE))</f>
        <v>#N/A</v>
      </c>
      <c r="H11" t="e">
        <f>IF(VLOOKUP($A11,Sheet6!$BG:$BQ,COLUMN()-2,FALSE)=0,"",VLOOKUP($A11,Sheet6!$BG:$BQ,COLUMN()-2,FALSE))</f>
        <v>#N/A</v>
      </c>
      <c r="I11" t="e">
        <f>IF(VLOOKUP($A11,Sheet6!$BG:$BQ,COLUMN()-2,FALSE)=0,"",VLOOKUP($A11,Sheet6!$BG:$BQ,COLUMN()-2,FALSE))</f>
        <v>#N/A</v>
      </c>
      <c r="J11" t="e">
        <f>IF(VLOOKUP($A11,Sheet6!$BG:$BQ,COLUMN()-2,FALSE)=0,"",VLOOKUP($A11,Sheet6!$BG:$BQ,COLUMN()-2,FALSE))</f>
        <v>#N/A</v>
      </c>
      <c r="K11" t="e">
        <f>IF(VLOOKUP($A11,Sheet6!$BG:$BQ,COLUMN()-2,FALSE)=0,"",VLOOKUP($A11,Sheet6!$BG:$BQ,COLUMN()-2,FALSE))</f>
        <v>#N/A</v>
      </c>
      <c r="L11" t="e">
        <f>IF(VLOOKUP($A11,Sheet6!$BG:$BQ,COLUMN()-2,FALSE)=0,"",VLOOKUP($A11,Sheet6!$BG:$BQ,COLUMN()-2,FALSE))</f>
        <v>#N/A</v>
      </c>
      <c r="M11" t="e">
        <f>IF(VLOOKUP($A11,Sheet6!$BG:$BQ,COLUMN()-2,FALSE)=0,"",VLOOKUP($A11,Sheet6!$BG:$BQ,COLUMN()-2,FALSE))</f>
        <v>#N/A</v>
      </c>
      <c r="O11" t="e">
        <f>IF(VLOOKUP($A11,Sheet6!$K:$U,COLUMN()-13,FALSE)=0,"",VLOOKUP($A11,Sheet6!$K:$U,COLUMN()-13,FALSE))</f>
        <v>#N/A</v>
      </c>
      <c r="P11" t="e">
        <f>IF(VLOOKUP($A11,Sheet6!$K:$U,COLUMN()-13,FALSE)=0,"",VLOOKUP($A11,Sheet6!$K:$U,COLUMN()-13,FALSE))</f>
        <v>#N/A</v>
      </c>
      <c r="Q11" t="e">
        <f>IF(VLOOKUP($A11,Sheet6!$K:$U,COLUMN()-13,FALSE)=0,"",VLOOKUP($A11,Sheet6!$K:$U,COLUMN()-13,FALSE))</f>
        <v>#N/A</v>
      </c>
      <c r="R11" t="e">
        <f>IF(VLOOKUP($A11,Sheet6!$K:$U,COLUMN()-13,FALSE)=0,"",VLOOKUP($A11,Sheet6!$K:$U,COLUMN()-13,FALSE))</f>
        <v>#N/A</v>
      </c>
      <c r="S11" t="e">
        <f>IF(VLOOKUP($A11,Sheet6!$K:$U,COLUMN()-13,FALSE)=0,"",VLOOKUP($A11,Sheet6!$K:$U,COLUMN()-13,FALSE))</f>
        <v>#N/A</v>
      </c>
      <c r="T11" t="e">
        <f>IF(VLOOKUP($A11,Sheet6!$K:$U,COLUMN()-13,FALSE)=0,"",VLOOKUP($A11,Sheet6!$K:$U,COLUMN()-13,FALSE))</f>
        <v>#N/A</v>
      </c>
      <c r="U11" t="e">
        <f>IF(VLOOKUP($A11,Sheet6!$K:$U,COLUMN()-13,FALSE)=0,"",VLOOKUP($A11,Sheet6!$K:$U,COLUMN()-13,FALSE))</f>
        <v>#N/A</v>
      </c>
      <c r="V11" t="e">
        <f>IF(VLOOKUP($A11,Sheet6!$K:$U,COLUMN()-13,FALSE)=0,"",VLOOKUP($A11,Sheet6!$K:$U,COLUMN()-13,FALSE))</f>
        <v>#N/A</v>
      </c>
      <c r="W11" t="e">
        <f>IF(VLOOKUP($A11,Sheet6!$K:$U,COLUMN()-13,FALSE)=0,"",VLOOKUP($A11,Sheet6!$K:$U,COLUMN()-13,FALSE))</f>
        <v>#N/A</v>
      </c>
      <c r="X11" t="e">
        <f>IF(VLOOKUP($A11,Sheet6!$K:$U,COLUMN()-13,FALSE)=0,"",VLOOKUP($A11,Sheet6!$K:$U,COLUMN()-13,FALSE))</f>
        <v>#N/A</v>
      </c>
      <c r="Z11" t="e">
        <f>IF(VLOOKUP($A11,Sheet6!$Y:$AI,COLUMN()-24,FALSE)=0,"",VLOOKUP($A11,Sheet6!$Y:$AI,COLUMN()-24,FALSE))</f>
        <v>#N/A</v>
      </c>
      <c r="AA11" t="e">
        <f>IF(VLOOKUP($A11,Sheet6!$Y:$AI,COLUMN()-24,FALSE)=0,"",VLOOKUP($A11,Sheet6!$Y:$AI,COLUMN()-24,FALSE))</f>
        <v>#N/A</v>
      </c>
      <c r="AB11" t="e">
        <f>IF(VLOOKUP($A11,Sheet6!$Y:$AI,COLUMN()-24,FALSE)=0,"",VLOOKUP($A11,Sheet6!$Y:$AI,COLUMN()-24,FALSE))</f>
        <v>#N/A</v>
      </c>
      <c r="AC11" t="e">
        <f>IF(VLOOKUP($A11,Sheet6!$Y:$AI,COLUMN()-24,FALSE)=0,"",VLOOKUP($A11,Sheet6!$Y:$AI,COLUMN()-24,FALSE))</f>
        <v>#N/A</v>
      </c>
      <c r="AD11" t="e">
        <f>IF(VLOOKUP($A11,Sheet6!$Y:$AI,COLUMN()-24,FALSE)=0,"",VLOOKUP($A11,Sheet6!$Y:$AI,COLUMN()-24,FALSE))</f>
        <v>#N/A</v>
      </c>
      <c r="AE11" t="e">
        <f>IF(VLOOKUP($A11,Sheet6!$Y:$AI,COLUMN()-24,FALSE)=0,"",VLOOKUP($A11,Sheet6!$Y:$AI,COLUMN()-24,FALSE))</f>
        <v>#N/A</v>
      </c>
      <c r="AF11" t="e">
        <f>IF(VLOOKUP($A11,Sheet6!$Y:$AI,COLUMN()-24,FALSE)=0,"",VLOOKUP($A11,Sheet6!$Y:$AI,COLUMN()-24,FALSE))</f>
        <v>#N/A</v>
      </c>
      <c r="AG11" t="e">
        <f>IF(VLOOKUP($A11,Sheet6!$Y:$AI,COLUMN()-24,FALSE)=0,"",VLOOKUP($A11,Sheet6!$Y:$AI,COLUMN()-24,FALSE))</f>
        <v>#N/A</v>
      </c>
      <c r="AH11" t="e">
        <f>IF(VLOOKUP($A11,Sheet6!$Y:$AI,COLUMN()-24,FALSE)=0,"",VLOOKUP($A11,Sheet6!$Y:$AI,COLUMN()-24,FALSE))</f>
        <v>#N/A</v>
      </c>
      <c r="AI11" t="e">
        <f>IF(VLOOKUP($A11,Sheet6!$Y:$AI,COLUMN()-24,FALSE)=0,"",VLOOKUP($A11,Sheet6!$Y:$AI,COLUMN()-24,FALSE))</f>
        <v>#N/A</v>
      </c>
      <c r="AK11" t="e">
        <f>IF(VLOOKUP($A11,Sheet6!$AL:$AV,COLUMN()-35,FALSE)=0,"",VLOOKUP($A11,Sheet6!$AL:$AV,COLUMN()-35,FALSE))</f>
        <v>#N/A</v>
      </c>
      <c r="AL11" t="e">
        <f>IF(VLOOKUP($A11,Sheet6!$AL:$AV,COLUMN()-35,FALSE)=0,"",VLOOKUP($A11,Sheet6!$AL:$AV,COLUMN()-35,FALSE))</f>
        <v>#N/A</v>
      </c>
      <c r="AM11" t="e">
        <f>IF(VLOOKUP($A11,Sheet6!$AL:$AV,COLUMN()-35,FALSE)=0,"",VLOOKUP($A11,Sheet6!$AL:$AV,COLUMN()-35,FALSE))</f>
        <v>#N/A</v>
      </c>
      <c r="AN11" t="e">
        <f>IF(VLOOKUP($A11,Sheet6!$AL:$AV,COLUMN()-35,FALSE)=0,"",VLOOKUP($A11,Sheet6!$AL:$AV,COLUMN()-35,FALSE))</f>
        <v>#N/A</v>
      </c>
      <c r="AO11" t="e">
        <f>IF(VLOOKUP($A11,Sheet6!$AL:$AV,COLUMN()-35,FALSE)=0,"",VLOOKUP($A11,Sheet6!$AL:$AV,COLUMN()-35,FALSE))</f>
        <v>#N/A</v>
      </c>
      <c r="AP11" t="e">
        <f>IF(VLOOKUP($A11,Sheet6!$AL:$AV,COLUMN()-35,FALSE)=0,"",VLOOKUP($A11,Sheet6!$AL:$AV,COLUMN()-35,FALSE))</f>
        <v>#N/A</v>
      </c>
      <c r="AQ11" t="e">
        <f>IF(VLOOKUP($A11,Sheet6!$AL:$AV,COLUMN()-35,FALSE)=0,"",VLOOKUP($A11,Sheet6!$AL:$AV,COLUMN()-35,FALSE))</f>
        <v>#N/A</v>
      </c>
      <c r="AR11" t="e">
        <f>IF(VLOOKUP($A11,Sheet6!$AL:$AV,COLUMN()-35,FALSE)=0,"",VLOOKUP($A11,Sheet6!$AL:$AV,COLUMN()-35,FALSE))</f>
        <v>#N/A</v>
      </c>
      <c r="AS11" t="e">
        <f>IF(VLOOKUP($A11,Sheet6!$AL:$AV,COLUMN()-35,FALSE)=0,"",VLOOKUP($A11,Sheet6!$AL:$AV,COLUMN()-35,FALSE))</f>
        <v>#N/A</v>
      </c>
      <c r="AT11" t="e">
        <f>IF(VLOOKUP($A11,Sheet6!$AL:$AV,COLUMN()-35,FALSE)=0,"",VLOOKUP($A11,Sheet6!$AL:$AV,COLUMN()-35,FALSE))</f>
        <v>#N/A</v>
      </c>
      <c r="AV11" t="e">
        <f>IF(VLOOKUP($A11,Sheet6!$BT:$CE,COLUMN()-46,FALSE)=0,"",VLOOKUP($A11,Sheet6!$BT:$CE,COLUMN()-46,FALSE))</f>
        <v>#N/A</v>
      </c>
      <c r="AW11" t="e">
        <f>IF(VLOOKUP($A11,Sheet6!$BT:$CE,COLUMN()-46,FALSE)=0,"",VLOOKUP($A11,Sheet6!$BT:$CE,COLUMN()-46,FALSE))</f>
        <v>#N/A</v>
      </c>
      <c r="AX11" t="e">
        <f>IF(VLOOKUP($A11,Sheet6!$BT:$CE,COLUMN()-46,FALSE)=0,"",VLOOKUP($A11,Sheet6!$BT:$CE,COLUMN()-46,FALSE))</f>
        <v>#N/A</v>
      </c>
      <c r="AY11" t="e">
        <f>IF(VLOOKUP($A11,Sheet6!$BT:$CE,COLUMN()-46,FALSE)=0,"",VLOOKUP($A11,Sheet6!$BT:$CE,COLUMN()-46,FALSE))</f>
        <v>#N/A</v>
      </c>
      <c r="AZ11" t="e">
        <f>IF(VLOOKUP($A11,Sheet6!$BT:$CE,COLUMN()-46,FALSE)=0,"",VLOOKUP($A11,Sheet6!$BT:$CE,COLUMN()-46,FALSE))</f>
        <v>#N/A</v>
      </c>
      <c r="BA11" t="e">
        <f>IF(VLOOKUP($A11,Sheet6!$BT:$CE,COLUMN()-46,FALSE)=0,"",VLOOKUP($A11,Sheet6!$BT:$CE,COLUMN()-46,FALSE))</f>
        <v>#N/A</v>
      </c>
      <c r="BB11" t="e">
        <f>IF(VLOOKUP($A11,Sheet6!$BT:$CE,COLUMN()-46,FALSE)=0,"",VLOOKUP($A11,Sheet6!$BT:$CE,COLUMN()-46,FALSE))</f>
        <v>#N/A</v>
      </c>
      <c r="BC11" t="e">
        <f>IF(VLOOKUP($A11,Sheet6!$BT:$CE,COLUMN()-46,FALSE)=0,"",VLOOKUP($A11,Sheet6!$BT:$CE,COLUMN()-46,FALSE))</f>
        <v>#N/A</v>
      </c>
      <c r="BD11" t="e">
        <f>IF(VLOOKUP($A11,Sheet6!$BT:$CE,COLUMN()-46,FALSE)=0,"",VLOOKUP($A11,Sheet6!$BT:$CE,COLUMN()-46,FALSE))</f>
        <v>#N/A</v>
      </c>
      <c r="BE11" t="e">
        <f>IF(VLOOKUP($A11,Sheet6!$BT:$CE,COLUMN()-46,FALSE)=0,"",VLOOKUP($A11,Sheet6!$BT:$CE,COLUMN()-46,FALSE))</f>
        <v>#N/A</v>
      </c>
      <c r="BF11" t="e">
        <f>IF(VLOOKUP($A11,Sheet6!$BT:$CE,COLUMN()-46,FALSE)=0,"",VLOOKUP($A11,Sheet6!$BT:$CE,COLUMN()-46,FALSE))</f>
        <v>#N/A</v>
      </c>
      <c r="BH11" t="e">
        <f>IF(VLOOKUP($A11,Sheet6!$AY:$BD,COLUMN()-58,FALSE)=0,"",VLOOKUP($A11,Sheet6!$AY:$BD,COLUMN()-58,FALSE))</f>
        <v>#N/A</v>
      </c>
      <c r="BI11" t="e">
        <f>IF(VLOOKUP($A11,Sheet6!$AY:$BD,COLUMN()-58,FALSE)=0,"",VLOOKUP($A11,Sheet6!$AY:$BD,COLUMN()-58,FALSE))</f>
        <v>#N/A</v>
      </c>
      <c r="BJ11" t="e">
        <f>IF(VLOOKUP($A11,Sheet6!$AY:$BD,COLUMN()-58,FALSE)=0,"",VLOOKUP($A11,Sheet6!$AY:$BD,COLUMN()-58,FALSE))</f>
        <v>#N/A</v>
      </c>
      <c r="BK11" t="e">
        <f>IF(VLOOKUP($A11,Sheet6!$AY:$BD,COLUMN()-58,FALSE)=0,"",VLOOKUP($A11,Sheet6!$AY:$BD,COLUMN()-58,FALSE))</f>
        <v>#N/A</v>
      </c>
      <c r="BL11" t="e">
        <f>IF(VLOOKUP($A11,Sheet6!$AY:$BD,COLUMN()-58,FALSE)=0,"",VLOOKUP($A11,Sheet6!$AY:$BD,COLUMN()-58,FALSE))</f>
        <v>#N/A</v>
      </c>
      <c r="CL11" t="e">
        <f>IF(VLOOKUP($A11,Sheet6!$AY:$BD,COLUMN()-88,FALSE)=0,NA(),VLOOKUP($A11,Sheet6!$AY:$BD,COLUMN()-88,FALSE))</f>
        <v>#N/A</v>
      </c>
      <c r="CM11" t="e">
        <f>IF(VLOOKUP($A11,Sheet6!$AY:$BD,COLUMN()-88,FALSE)=0,NA(),VLOOKUP($A11,Sheet6!$AY:$BD,COLUMN()-88,FALSE))</f>
        <v>#N/A</v>
      </c>
      <c r="CN11" t="e">
        <f>IF(VLOOKUP($A11,Sheet6!$AY:$BD,COLUMN()-88,FALSE)=0,NA(),VLOOKUP($A11,Sheet6!$AY:$BD,COLUMN()-88,FALSE))</f>
        <v>#N/A</v>
      </c>
      <c r="CO11" t="e">
        <f>IF(VLOOKUP($A11,Sheet6!$AY:$BD,COLUMN()-88,FALSE)=0,NA(),VLOOKUP($A11,Sheet6!$AY:$BD,COLUMN()-88,FALSE))</f>
        <v>#N/A</v>
      </c>
      <c r="CP11" t="e">
        <f>IF(VLOOKUP($A11,Sheet6!$AY:$BD,COLUMN()-88,FALSE)=0,NA(),VLOOKUP($A11,Sheet6!$AY:$BD,COLUMN()-88,FALSE))</f>
        <v>#N/A</v>
      </c>
    </row>
    <row r="12" spans="1:94">
      <c r="A12" t="e">
        <f>IF(Report!A27&lt;&gt;"",VLOOKUP(Report!A27,Sheet6!A:B,1,FALSE),NA())</f>
        <v>#N/A</v>
      </c>
      <c r="B12" t="e">
        <f>VLOOKUP(A12,Sheet6!A:B,2,FALSE)</f>
        <v>#N/A</v>
      </c>
      <c r="D12" t="e">
        <f>IF(VLOOKUP($A12,Sheet6!$BG:$BQ,COLUMN()-2,FALSE)=0,"",VLOOKUP($A12,Sheet6!$BG:$BQ,COLUMN()-2,FALSE))</f>
        <v>#N/A</v>
      </c>
      <c r="E12" t="e">
        <f>IF(VLOOKUP($A12,Sheet6!$BG:$BQ,COLUMN()-2,FALSE)=0,"",VLOOKUP($A12,Sheet6!$BG:$BQ,COLUMN()-2,FALSE))</f>
        <v>#N/A</v>
      </c>
      <c r="F12" t="e">
        <f>IF(VLOOKUP($A12,Sheet6!$BG:$BQ,COLUMN()-2,FALSE)=0,"",VLOOKUP($A12,Sheet6!$BG:$BQ,COLUMN()-2,FALSE))</f>
        <v>#N/A</v>
      </c>
      <c r="G12" t="e">
        <f>IF(VLOOKUP($A12,Sheet6!$BG:$BQ,COLUMN()-2,FALSE)=0,"",VLOOKUP($A12,Sheet6!$BG:$BQ,COLUMN()-2,FALSE))</f>
        <v>#N/A</v>
      </c>
      <c r="H12" t="e">
        <f>IF(VLOOKUP($A12,Sheet6!$BG:$BQ,COLUMN()-2,FALSE)=0,"",VLOOKUP($A12,Sheet6!$BG:$BQ,COLUMN()-2,FALSE))</f>
        <v>#N/A</v>
      </c>
      <c r="I12" t="e">
        <f>IF(VLOOKUP($A12,Sheet6!$BG:$BQ,COLUMN()-2,FALSE)=0,"",VLOOKUP($A12,Sheet6!$BG:$BQ,COLUMN()-2,FALSE))</f>
        <v>#N/A</v>
      </c>
      <c r="J12" t="e">
        <f>IF(VLOOKUP($A12,Sheet6!$BG:$BQ,COLUMN()-2,FALSE)=0,"",VLOOKUP($A12,Sheet6!$BG:$BQ,COLUMN()-2,FALSE))</f>
        <v>#N/A</v>
      </c>
      <c r="K12" t="e">
        <f>IF(VLOOKUP($A12,Sheet6!$BG:$BQ,COLUMN()-2,FALSE)=0,"",VLOOKUP($A12,Sheet6!$BG:$BQ,COLUMN()-2,FALSE))</f>
        <v>#N/A</v>
      </c>
      <c r="L12" t="e">
        <f>IF(VLOOKUP($A12,Sheet6!$BG:$BQ,COLUMN()-2,FALSE)=0,"",VLOOKUP($A12,Sheet6!$BG:$BQ,COLUMN()-2,FALSE))</f>
        <v>#N/A</v>
      </c>
      <c r="M12" t="e">
        <f>IF(VLOOKUP($A12,Sheet6!$BG:$BQ,COLUMN()-2,FALSE)=0,"",VLOOKUP($A12,Sheet6!$BG:$BQ,COLUMN()-2,FALSE))</f>
        <v>#N/A</v>
      </c>
      <c r="O12" t="e">
        <f>IF(VLOOKUP($A12,Sheet6!$K:$U,COLUMN()-13,FALSE)=0,"",VLOOKUP($A12,Sheet6!$K:$U,COLUMN()-13,FALSE))</f>
        <v>#N/A</v>
      </c>
      <c r="P12" t="e">
        <f>IF(VLOOKUP($A12,Sheet6!$K:$U,COLUMN()-13,FALSE)=0,"",VLOOKUP($A12,Sheet6!$K:$U,COLUMN()-13,FALSE))</f>
        <v>#N/A</v>
      </c>
      <c r="Q12" t="e">
        <f>IF(VLOOKUP($A12,Sheet6!$K:$U,COLUMN()-13,FALSE)=0,"",VLOOKUP($A12,Sheet6!$K:$U,COLUMN()-13,FALSE))</f>
        <v>#N/A</v>
      </c>
      <c r="R12" t="e">
        <f>IF(VLOOKUP($A12,Sheet6!$K:$U,COLUMN()-13,FALSE)=0,"",VLOOKUP($A12,Sheet6!$K:$U,COLUMN()-13,FALSE))</f>
        <v>#N/A</v>
      </c>
      <c r="S12" t="e">
        <f>IF(VLOOKUP($A12,Sheet6!$K:$U,COLUMN()-13,FALSE)=0,"",VLOOKUP($A12,Sheet6!$K:$U,COLUMN()-13,FALSE))</f>
        <v>#N/A</v>
      </c>
      <c r="T12" t="e">
        <f>IF(VLOOKUP($A12,Sheet6!$K:$U,COLUMN()-13,FALSE)=0,"",VLOOKUP($A12,Sheet6!$K:$U,COLUMN()-13,FALSE))</f>
        <v>#N/A</v>
      </c>
      <c r="U12" t="e">
        <f>IF(VLOOKUP($A12,Sheet6!$K:$U,COLUMN()-13,FALSE)=0,"",VLOOKUP($A12,Sheet6!$K:$U,COLUMN()-13,FALSE))</f>
        <v>#N/A</v>
      </c>
      <c r="V12" t="e">
        <f>IF(VLOOKUP($A12,Sheet6!$K:$U,COLUMN()-13,FALSE)=0,"",VLOOKUP($A12,Sheet6!$K:$U,COLUMN()-13,FALSE))</f>
        <v>#N/A</v>
      </c>
      <c r="W12" t="e">
        <f>IF(VLOOKUP($A12,Sheet6!$K:$U,COLUMN()-13,FALSE)=0,"",VLOOKUP($A12,Sheet6!$K:$U,COLUMN()-13,FALSE))</f>
        <v>#N/A</v>
      </c>
      <c r="X12" t="e">
        <f>IF(VLOOKUP($A12,Sheet6!$K:$U,COLUMN()-13,FALSE)=0,"",VLOOKUP($A12,Sheet6!$K:$U,COLUMN()-13,FALSE))</f>
        <v>#N/A</v>
      </c>
      <c r="Z12" t="e">
        <f>IF(VLOOKUP($A12,Sheet6!$Y:$AI,COLUMN()-24,FALSE)=0,"",VLOOKUP($A12,Sheet6!$Y:$AI,COLUMN()-24,FALSE))</f>
        <v>#N/A</v>
      </c>
      <c r="AA12" t="e">
        <f>IF(VLOOKUP($A12,Sheet6!$Y:$AI,COLUMN()-24,FALSE)=0,"",VLOOKUP($A12,Sheet6!$Y:$AI,COLUMN()-24,FALSE))</f>
        <v>#N/A</v>
      </c>
      <c r="AB12" t="e">
        <f>IF(VLOOKUP($A12,Sheet6!$Y:$AI,COLUMN()-24,FALSE)=0,"",VLOOKUP($A12,Sheet6!$Y:$AI,COLUMN()-24,FALSE))</f>
        <v>#N/A</v>
      </c>
      <c r="AC12" t="e">
        <f>IF(VLOOKUP($A12,Sheet6!$Y:$AI,COLUMN()-24,FALSE)=0,"",VLOOKUP($A12,Sheet6!$Y:$AI,COLUMN()-24,FALSE))</f>
        <v>#N/A</v>
      </c>
      <c r="AD12" t="e">
        <f>IF(VLOOKUP($A12,Sheet6!$Y:$AI,COLUMN()-24,FALSE)=0,"",VLOOKUP($A12,Sheet6!$Y:$AI,COLUMN()-24,FALSE))</f>
        <v>#N/A</v>
      </c>
      <c r="AE12" t="e">
        <f>IF(VLOOKUP($A12,Sheet6!$Y:$AI,COLUMN()-24,FALSE)=0,"",VLOOKUP($A12,Sheet6!$Y:$AI,COLUMN()-24,FALSE))</f>
        <v>#N/A</v>
      </c>
      <c r="AF12" t="e">
        <f>IF(VLOOKUP($A12,Sheet6!$Y:$AI,COLUMN()-24,FALSE)=0,"",VLOOKUP($A12,Sheet6!$Y:$AI,COLUMN()-24,FALSE))</f>
        <v>#N/A</v>
      </c>
      <c r="AG12" t="e">
        <f>IF(VLOOKUP($A12,Sheet6!$Y:$AI,COLUMN()-24,FALSE)=0,"",VLOOKUP($A12,Sheet6!$Y:$AI,COLUMN()-24,FALSE))</f>
        <v>#N/A</v>
      </c>
      <c r="AH12" t="e">
        <f>IF(VLOOKUP($A12,Sheet6!$Y:$AI,COLUMN()-24,FALSE)=0,"",VLOOKUP($A12,Sheet6!$Y:$AI,COLUMN()-24,FALSE))</f>
        <v>#N/A</v>
      </c>
      <c r="AI12" t="e">
        <f>IF(VLOOKUP($A12,Sheet6!$Y:$AI,COLUMN()-24,FALSE)=0,"",VLOOKUP($A12,Sheet6!$Y:$AI,COLUMN()-24,FALSE))</f>
        <v>#N/A</v>
      </c>
      <c r="AK12" t="e">
        <f>IF(VLOOKUP($A12,Sheet6!$AL:$AV,COLUMN()-35,FALSE)=0,"",VLOOKUP($A12,Sheet6!$AL:$AV,COLUMN()-35,FALSE))</f>
        <v>#N/A</v>
      </c>
      <c r="AL12" t="e">
        <f>IF(VLOOKUP($A12,Sheet6!$AL:$AV,COLUMN()-35,FALSE)=0,"",VLOOKUP($A12,Sheet6!$AL:$AV,COLUMN()-35,FALSE))</f>
        <v>#N/A</v>
      </c>
      <c r="AM12" t="e">
        <f>IF(VLOOKUP($A12,Sheet6!$AL:$AV,COLUMN()-35,FALSE)=0,"",VLOOKUP($A12,Sheet6!$AL:$AV,COLUMN()-35,FALSE))</f>
        <v>#N/A</v>
      </c>
      <c r="AN12" t="e">
        <f>IF(VLOOKUP($A12,Sheet6!$AL:$AV,COLUMN()-35,FALSE)=0,"",VLOOKUP($A12,Sheet6!$AL:$AV,COLUMN()-35,FALSE))</f>
        <v>#N/A</v>
      </c>
      <c r="AO12" t="e">
        <f>IF(VLOOKUP($A12,Sheet6!$AL:$AV,COLUMN()-35,FALSE)=0,"",VLOOKUP($A12,Sheet6!$AL:$AV,COLUMN()-35,FALSE))</f>
        <v>#N/A</v>
      </c>
      <c r="AP12" t="e">
        <f>IF(VLOOKUP($A12,Sheet6!$AL:$AV,COLUMN()-35,FALSE)=0,"",VLOOKUP($A12,Sheet6!$AL:$AV,COLUMN()-35,FALSE))</f>
        <v>#N/A</v>
      </c>
      <c r="AQ12" t="e">
        <f>IF(VLOOKUP($A12,Sheet6!$AL:$AV,COLUMN()-35,FALSE)=0,"",VLOOKUP($A12,Sheet6!$AL:$AV,COLUMN()-35,FALSE))</f>
        <v>#N/A</v>
      </c>
      <c r="AR12" t="e">
        <f>IF(VLOOKUP($A12,Sheet6!$AL:$AV,COLUMN()-35,FALSE)=0,"",VLOOKUP($A12,Sheet6!$AL:$AV,COLUMN()-35,FALSE))</f>
        <v>#N/A</v>
      </c>
      <c r="AS12" t="e">
        <f>IF(VLOOKUP($A12,Sheet6!$AL:$AV,COLUMN()-35,FALSE)=0,"",VLOOKUP($A12,Sheet6!$AL:$AV,COLUMN()-35,FALSE))</f>
        <v>#N/A</v>
      </c>
      <c r="AT12" t="e">
        <f>IF(VLOOKUP($A12,Sheet6!$AL:$AV,COLUMN()-35,FALSE)=0,"",VLOOKUP($A12,Sheet6!$AL:$AV,COLUMN()-35,FALSE))</f>
        <v>#N/A</v>
      </c>
      <c r="AV12" t="e">
        <f>IF(VLOOKUP($A12,Sheet6!$BT:$CE,COLUMN()-46,FALSE)=0,"",VLOOKUP($A12,Sheet6!$BT:$CE,COLUMN()-46,FALSE))</f>
        <v>#N/A</v>
      </c>
      <c r="AW12" t="e">
        <f>IF(VLOOKUP($A12,Sheet6!$BT:$CE,COLUMN()-46,FALSE)=0,"",VLOOKUP($A12,Sheet6!$BT:$CE,COLUMN()-46,FALSE))</f>
        <v>#N/A</v>
      </c>
      <c r="AX12" t="e">
        <f>IF(VLOOKUP($A12,Sheet6!$BT:$CE,COLUMN()-46,FALSE)=0,"",VLOOKUP($A12,Sheet6!$BT:$CE,COLUMN()-46,FALSE))</f>
        <v>#N/A</v>
      </c>
      <c r="AY12" t="e">
        <f>IF(VLOOKUP($A12,Sheet6!$BT:$CE,COLUMN()-46,FALSE)=0,"",VLOOKUP($A12,Sheet6!$BT:$CE,COLUMN()-46,FALSE))</f>
        <v>#N/A</v>
      </c>
      <c r="AZ12" t="e">
        <f>IF(VLOOKUP($A12,Sheet6!$BT:$CE,COLUMN()-46,FALSE)=0,"",VLOOKUP($A12,Sheet6!$BT:$CE,COLUMN()-46,FALSE))</f>
        <v>#N/A</v>
      </c>
      <c r="BA12" t="e">
        <f>IF(VLOOKUP($A12,Sheet6!$BT:$CE,COLUMN()-46,FALSE)=0,"",VLOOKUP($A12,Sheet6!$BT:$CE,COLUMN()-46,FALSE))</f>
        <v>#N/A</v>
      </c>
      <c r="BB12" t="e">
        <f>IF(VLOOKUP($A12,Sheet6!$BT:$CE,COLUMN()-46,FALSE)=0,"",VLOOKUP($A12,Sheet6!$BT:$CE,COLUMN()-46,FALSE))</f>
        <v>#N/A</v>
      </c>
      <c r="BC12" t="e">
        <f>IF(VLOOKUP($A12,Sheet6!$BT:$CE,COLUMN()-46,FALSE)=0,"",VLOOKUP($A12,Sheet6!$BT:$CE,COLUMN()-46,FALSE))</f>
        <v>#N/A</v>
      </c>
      <c r="BD12" t="e">
        <f>IF(VLOOKUP($A12,Sheet6!$BT:$CE,COLUMN()-46,FALSE)=0,"",VLOOKUP($A12,Sheet6!$BT:$CE,COLUMN()-46,FALSE))</f>
        <v>#N/A</v>
      </c>
      <c r="BE12" t="e">
        <f>IF(VLOOKUP($A12,Sheet6!$BT:$CE,COLUMN()-46,FALSE)=0,"",VLOOKUP($A12,Sheet6!$BT:$CE,COLUMN()-46,FALSE))</f>
        <v>#N/A</v>
      </c>
      <c r="BF12" t="e">
        <f>IF(VLOOKUP($A12,Sheet6!$BT:$CE,COLUMN()-46,FALSE)=0,"",VLOOKUP($A12,Sheet6!$BT:$CE,COLUMN()-46,FALSE))</f>
        <v>#N/A</v>
      </c>
      <c r="BH12" t="e">
        <f>IF(VLOOKUP($A12,Sheet6!$AY:$BD,COLUMN()-58,FALSE)=0,"",VLOOKUP($A12,Sheet6!$AY:$BD,COLUMN()-58,FALSE))</f>
        <v>#N/A</v>
      </c>
      <c r="BI12" t="e">
        <f>IF(VLOOKUP($A12,Sheet6!$AY:$BD,COLUMN()-58,FALSE)=0,"",VLOOKUP($A12,Sheet6!$AY:$BD,COLUMN()-58,FALSE))</f>
        <v>#N/A</v>
      </c>
      <c r="BJ12" t="e">
        <f>IF(VLOOKUP($A12,Sheet6!$AY:$BD,COLUMN()-58,FALSE)=0,"",VLOOKUP($A12,Sheet6!$AY:$BD,COLUMN()-58,FALSE))</f>
        <v>#N/A</v>
      </c>
      <c r="BK12" t="e">
        <f>IF(VLOOKUP($A12,Sheet6!$AY:$BD,COLUMN()-58,FALSE)=0,"",VLOOKUP($A12,Sheet6!$AY:$BD,COLUMN()-58,FALSE))</f>
        <v>#N/A</v>
      </c>
      <c r="BL12" t="e">
        <f>IF(VLOOKUP($A12,Sheet6!$AY:$BD,COLUMN()-58,FALSE)=0,"",VLOOKUP($A12,Sheet6!$AY:$BD,COLUMN()-58,FALSE))</f>
        <v>#N/A</v>
      </c>
      <c r="CL12" t="e">
        <f>IF(VLOOKUP($A12,Sheet6!$AY:$BD,COLUMN()-88,FALSE)=0,NA(),VLOOKUP($A12,Sheet6!$AY:$BD,COLUMN()-88,FALSE))</f>
        <v>#N/A</v>
      </c>
      <c r="CM12" t="e">
        <f>IF(VLOOKUP($A12,Sheet6!$AY:$BD,COLUMN()-88,FALSE)=0,NA(),VLOOKUP($A12,Sheet6!$AY:$BD,COLUMN()-88,FALSE))</f>
        <v>#N/A</v>
      </c>
      <c r="CN12" t="e">
        <f>IF(VLOOKUP($A12,Sheet6!$AY:$BD,COLUMN()-88,FALSE)=0,NA(),VLOOKUP($A12,Sheet6!$AY:$BD,COLUMN()-88,FALSE))</f>
        <v>#N/A</v>
      </c>
      <c r="CO12" t="e">
        <f>IF(VLOOKUP($A12,Sheet6!$AY:$BD,COLUMN()-88,FALSE)=0,NA(),VLOOKUP($A12,Sheet6!$AY:$BD,COLUMN()-88,FALSE))</f>
        <v>#N/A</v>
      </c>
      <c r="CP12" t="e">
        <f>IF(VLOOKUP($A12,Sheet6!$AY:$BD,COLUMN()-88,FALSE)=0,NA(),VLOOKUP($A12,Sheet6!$AY:$BD,COLUMN()-88,FALSE))</f>
        <v>#N/A</v>
      </c>
    </row>
    <row r="16" spans="1:94">
      <c r="AK16" t="e">
        <f>co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Data</vt:lpstr>
      <vt:lpstr>Sheet6</vt:lpstr>
      <vt:lpstr>Data Sheet</vt:lpstr>
      <vt:lpstr>Report</vt:lpstr>
      <vt:lpstr>Filtered Data by Country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Juwin Pallipat Thomas</cp:lastModifiedBy>
  <dcterms:created xsi:type="dcterms:W3CDTF">2012-06-21T06:10:20Z</dcterms:created>
  <dcterms:modified xsi:type="dcterms:W3CDTF">2012-07-05T14:00:09Z</dcterms:modified>
</cp:coreProperties>
</file>